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970" windowHeight="10260" activeTab="0"/>
  </bookViews>
  <sheets>
    <sheet name="Project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4.ОБЕСПЕЧЕНИЕ__залог__заклад">#REF!</definedName>
    <definedName name="a">'[4]Протокол на выдачу'!$S$2:$S$5</definedName>
    <definedName name="Arial">#REF!</definedName>
    <definedName name="b">'[4]Протокол на выдачу'!$S$14:$S$19</definedName>
    <definedName name="commonPlat">#REF!</definedName>
    <definedName name="CredAnother">#REF!</definedName>
    <definedName name="credRBR">#REF!</definedName>
    <definedName name="cur">'[1]Бизнес'!#REF!</definedName>
    <definedName name="d">'[4]Протокол на выдачу'!$S$20:$S$22</definedName>
    <definedName name="e">'[4]Протокол на выдачу'!$S$2:$S$5</definedName>
    <definedName name="exserv">#REF!</definedName>
    <definedName name="f">#REF!</definedName>
    <definedName name="ff">#REF!</definedName>
    <definedName name="finpolCURR">#REF!</definedName>
    <definedName name="finpolPrev">#REF!</definedName>
    <definedName name="finsost">#REF!</definedName>
    <definedName name="FSS">#REF!</definedName>
    <definedName name="g">#REF!</definedName>
    <definedName name="GRCor">#REF!</definedName>
    <definedName name="grupparisk">#REF!</definedName>
    <definedName name="Gruppariska">#REF!</definedName>
    <definedName name="ispolz">#REF!</definedName>
    <definedName name="j">'[4]Протокол на выдачу'!$S$9:$S$12</definedName>
    <definedName name="k">'[4]Протокол на выдачу'!$S$20:$S$22</definedName>
    <definedName name="k4_1">#REF!</definedName>
    <definedName name="k4_10">#REF!</definedName>
    <definedName name="k4_11">#REF!</definedName>
    <definedName name="k4_2">#REF!</definedName>
    <definedName name="k4_3">#REF!</definedName>
    <definedName name="k4_4">#REF!</definedName>
    <definedName name="k4_5">#REF!</definedName>
    <definedName name="k4_6">#REF!</definedName>
    <definedName name="k4_7">#REF!</definedName>
    <definedName name="k4_8">#REF!</definedName>
    <definedName name="k4_9">#REF!</definedName>
    <definedName name="KOD">#REF!</definedName>
    <definedName name="l">'[4]Протокол на выдачу'!$S$20:$S$22</definedName>
    <definedName name="m">#REF!</definedName>
    <definedName name="oldSSuda">#REF!</definedName>
    <definedName name="perecr">#REF!</definedName>
    <definedName name="prosr">#REF!</definedName>
    <definedName name="pureACT">#REF!</definedName>
    <definedName name="qq">#REF!</definedName>
    <definedName name="rentab">#REF!</definedName>
    <definedName name="result">#REF!</definedName>
    <definedName name="ssudaRestr">#REF!</definedName>
    <definedName name="stopper">#REF!</definedName>
    <definedName name="work_days">#REF!</definedName>
    <definedName name="Z_FFE0F0C0_1FAE_11D5_B079_006097A7FDE2_.wvu.PrintArea" localSheetId="0" hidden="1">'Project '!$A$2:$AM$52</definedName>
    <definedName name="zd">#REF!</definedName>
    <definedName name="А1стар">#REF!</definedName>
    <definedName name="аа">'[4]Не удалять!'!$A$2:$A$5</definedName>
    <definedName name="Авто1">#REF!</definedName>
    <definedName name="Авто2">#REF!</definedName>
    <definedName name="Актив1">#REF!</definedName>
    <definedName name="Актив2">#REF!</definedName>
    <definedName name="аннуитет">'[8]Резюме'!$K$40</definedName>
    <definedName name="бб">'[4]Не удалять!'!$B$2:$B$4</definedName>
    <definedName name="валюта_кредита">'[7]Plan platej'!$A$88:$A$97</definedName>
    <definedName name="вв">'[4]Не удалять!'!$D$2:$D$8</definedName>
    <definedName name="ВсегоЗадолженности1">#REF!</definedName>
    <definedName name="ВсегоЗадолженности2">#REF!</definedName>
    <definedName name="Да_нет">'[7]Статус залога'!$A$68:$A$69</definedName>
    <definedName name="ДЗ1">#REF!</definedName>
    <definedName name="ДЗ2">#REF!</definedName>
    <definedName name="Должность">'[4]Протокол на выдачу'!#REF!</definedName>
    <definedName name="ёбс">#REF!</definedName>
    <definedName name="ед_измер">'[7]Formular'!$O$7:$O$10</definedName>
    <definedName name="имена_выдачи">'[5]выдачи'!$C$5:$C$108</definedName>
    <definedName name="КакПлатит1">#REF!</definedName>
    <definedName name="КакПлатит2">#REF!</definedName>
    <definedName name="кк">#REF!</definedName>
    <definedName name="КредитВыручка1">#REF!</definedName>
    <definedName name="КредитВыручка2">#REF!</definedName>
    <definedName name="Кредиторка1">#REF!</definedName>
    <definedName name="Кредиторка2">#REF!</definedName>
    <definedName name="КредитСК1">#REF!</definedName>
    <definedName name="КредитСК2">#REF!</definedName>
    <definedName name="Лимит">'[4]Протокол на выдачу'!#REF!</definedName>
    <definedName name="НаимДО">#REF!</definedName>
    <definedName name="Нал1">#REF!</definedName>
    <definedName name="Нал2">#REF!</definedName>
    <definedName name="Наличными1">#REF!</definedName>
    <definedName name="Наличными2">#REF!</definedName>
    <definedName name="Недвижимость1">#REF!</definedName>
    <definedName name="Недвижимость2">#REF!</definedName>
    <definedName name="_xlnm.Print_Area" localSheetId="0">'Project '!$A$1:$AM$54</definedName>
    <definedName name="ОборотныеАктивы1">#REF!</definedName>
    <definedName name="ОборотныеАктивы2">#REF!</definedName>
    <definedName name="Оборудование1">#REF!</definedName>
    <definedName name="Оборудование2">#REF!</definedName>
    <definedName name="ПостоянныеАктивы1">#REF!</definedName>
    <definedName name="ПостоянныеАктивы2">#REF!</definedName>
    <definedName name="пп">'[3]Не удалять!'!$A$11:$A$50</definedName>
    <definedName name="Председатель">'[4]Протокол на выдачу'!#REF!</definedName>
    <definedName name="Рубли">#REF!</definedName>
    <definedName name="с">#REF!</definedName>
    <definedName name="СК1">#REF!</definedName>
    <definedName name="СК2">#REF!</definedName>
    <definedName name="СКР1">#REF!</definedName>
    <definedName name="СКР2">'[4]Протокол на выдачу'!$A$34</definedName>
    <definedName name="СКР3">#REF!</definedName>
    <definedName name="СКР4">#REF!</definedName>
    <definedName name="СОС">#REF!</definedName>
    <definedName name="СОС1">#REF!</definedName>
    <definedName name="СОС2">#REF!</definedName>
    <definedName name="СреднемесячнаяВыручка">#REF!</definedName>
    <definedName name="СреднемесячнаяВыручка2">#REF!</definedName>
    <definedName name="СреднемесячнаяВыручкаБыло">#REF!</definedName>
    <definedName name="ставка">'[8]Резюме'!$K$39</definedName>
    <definedName name="Статус">'[7]Garantiy'!$A$84:$A$86</definedName>
    <definedName name="сумма_кредита">'[8]Резюме'!$K$37</definedName>
    <definedName name="СуммаКредита">#REF!</definedName>
    <definedName name="суммы_выдачи">'[5]выдачи'!$E$5:$E$108</definedName>
    <definedName name="счт_выдачи">'[5]выдачи'!$F$5:$F$108</definedName>
    <definedName name="ТМЗ1">#REF!</definedName>
    <definedName name="ТМЗ2">#REF!</definedName>
    <definedName name="ФИО_КЭ">#REF!</definedName>
    <definedName name="форма_погашения">'[7]Resume_RUR'!$V$51:$V$53</definedName>
    <definedName name="ЧистаяПрибыль1">#REF!</definedName>
    <definedName name="ЧистаяПрибыль2">#REF!</definedName>
    <definedName name="Эксперт">'[4]Протокол на выдачу'!$G$10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Shvetsov</author>
    <author>WS-53</author>
  </authors>
  <commentList>
    <comment ref="AB45" authorId="0">
      <text>
        <r>
          <rPr>
            <b/>
            <sz val="8"/>
            <rFont val="Tahoma"/>
            <family val="0"/>
          </rPr>
          <t xml:space="preserve">точка полной окупаемости проекта
</t>
        </r>
      </text>
    </comment>
    <comment ref="C3" authorId="1">
      <text>
        <r>
          <rPr>
            <b/>
            <sz val="10"/>
            <rFont val="Tahoma"/>
            <family val="2"/>
          </rPr>
          <t>Указывается месяц, с которого осущствляется расчет</t>
        </r>
      </text>
    </comment>
    <comment ref="C24" authorId="2">
      <text>
        <r>
          <rPr>
            <b/>
            <sz val="9"/>
            <rFont val="Tahoma"/>
            <family val="0"/>
          </rPr>
          <t xml:space="preserve">70м2 в сутки * 30рабочих дней
</t>
        </r>
      </text>
    </comment>
  </commentList>
</comments>
</file>

<file path=xl/sharedStrings.xml><?xml version="1.0" encoding="utf-8"?>
<sst xmlns="http://schemas.openxmlformats.org/spreadsheetml/2006/main" count="41" uniqueCount="39">
  <si>
    <t>Месяц :</t>
  </si>
  <si>
    <t>Объем производства (шт.)</t>
  </si>
  <si>
    <t>Выручка от реализации</t>
  </si>
  <si>
    <t xml:space="preserve">Себестоимость </t>
  </si>
  <si>
    <t>Валовая прибыль</t>
  </si>
  <si>
    <t>Налоги из прибыли</t>
  </si>
  <si>
    <t>Чистая прибыль</t>
  </si>
  <si>
    <t>Аккумулированная прибыль</t>
  </si>
  <si>
    <t>Окупаемость проекта</t>
  </si>
  <si>
    <t>Всего вложений</t>
  </si>
  <si>
    <t>Всего прибыли</t>
  </si>
  <si>
    <t>Итого Результат</t>
  </si>
  <si>
    <t>Месяц оперативной безубыточности (со старта проекта)</t>
  </si>
  <si>
    <t>Месяц полной окупаемости проекта (со старта проекта)</t>
  </si>
  <si>
    <t>Расчет заполняется без сокращения до тыс. рублей</t>
  </si>
  <si>
    <t xml:space="preserve">Вложения </t>
  </si>
  <si>
    <t>оборудование:</t>
  </si>
  <si>
    <r>
      <t xml:space="preserve">Участник: </t>
    </r>
    <r>
      <rPr>
        <u val="single"/>
        <sz val="16"/>
        <rFont val="Times New Roman"/>
        <family val="1"/>
      </rPr>
      <t>ИП"Себекин Р.С."</t>
    </r>
    <r>
      <rPr>
        <sz val="16"/>
        <rFont val="Times New Roman"/>
        <family val="1"/>
      </rPr>
      <t>_          _______________          _</t>
    </r>
    <r>
      <rPr>
        <u val="single"/>
        <sz val="16"/>
        <rFont val="Times New Roman"/>
        <family val="1"/>
      </rPr>
      <t xml:space="preserve">Себекин Роман Сергеевич  </t>
    </r>
    <r>
      <rPr>
        <sz val="16"/>
        <rFont val="Times New Roman"/>
        <family val="1"/>
      </rPr>
      <t xml:space="preserve">        Должность/ФИО                 Подпись                             (ФИО)
       М.П. (при наличии)
</t>
    </r>
  </si>
  <si>
    <t>Аренда помещений</t>
  </si>
  <si>
    <t xml:space="preserve">   Дробилка 1шт </t>
  </si>
  <si>
    <t>Пресс форма плитка квадрат</t>
  </si>
  <si>
    <t>Система охлаждения</t>
  </si>
  <si>
    <t>Объем производства (м2.)</t>
  </si>
  <si>
    <t>Коммунальные платежи (эл.эн)</t>
  </si>
  <si>
    <r>
      <t>Расчетный Бизнес-план проекта _</t>
    </r>
    <r>
      <rPr>
        <b/>
        <u val="single"/>
        <sz val="16"/>
        <rFont val="Times New Roman"/>
        <family val="1"/>
      </rPr>
      <t xml:space="preserve">Производство полимерпесчаных изделий </t>
    </r>
    <r>
      <rPr>
        <b/>
        <sz val="16"/>
        <rFont val="Times New Roman"/>
        <family val="1"/>
      </rPr>
      <t>_______________</t>
    </r>
  </si>
  <si>
    <t>Линия полимерпесчаная:</t>
  </si>
  <si>
    <t>Смеситель компонентов</t>
  </si>
  <si>
    <t>Закупка мат. Для переработки 800кг сутки по 8т.р. За тонну</t>
  </si>
  <si>
    <t>З/П 7 чел по 25т.р.</t>
  </si>
  <si>
    <t>Пресс форма черепица</t>
  </si>
  <si>
    <t>Пресс форма конек</t>
  </si>
  <si>
    <t>Пресс форма бордюр</t>
  </si>
  <si>
    <t>Агломератор</t>
  </si>
  <si>
    <t>Тележка гидравлическая</t>
  </si>
  <si>
    <t xml:space="preserve">Пресс гидравлический </t>
  </si>
  <si>
    <t>Экструдер</t>
  </si>
  <si>
    <t>Система удаления дыма</t>
  </si>
  <si>
    <t>20 мес.</t>
  </si>
  <si>
    <t>11 мес.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</si>
</sst>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#,##0_ ;[Red]\-#,##0\ "/>
    <numFmt numFmtId="169" formatCode="mmm\ 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12"/>
      <name val="Arial"/>
      <family val="0"/>
    </font>
    <font>
      <sz val="10"/>
      <name val="Arial Cyr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sz val="8"/>
      <name val="Tahoma"/>
      <family val="0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Times New Roman"/>
      <family val="1"/>
    </font>
    <font>
      <b/>
      <i/>
      <sz val="12"/>
      <name val="Arial Cyr"/>
      <family val="0"/>
    </font>
    <font>
      <sz val="5.5"/>
      <color indexed="8"/>
      <name val="Arial Cyr"/>
      <family val="0"/>
    </font>
    <font>
      <sz val="11"/>
      <color indexed="8"/>
      <name val="Arial Cyr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2" fontId="5" fillId="0" borderId="0">
      <alignment/>
      <protection/>
    </xf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" fontId="7" fillId="33" borderId="0" xfId="53" applyNumberFormat="1" applyFont="1" applyFill="1" applyBorder="1" applyAlignment="1" applyProtection="1">
      <alignment horizontal="center"/>
      <protection/>
    </xf>
    <xf numFmtId="1" fontId="8" fillId="33" borderId="0" xfId="53" applyNumberFormat="1" applyFont="1" applyFill="1" applyAlignment="1" applyProtection="1">
      <alignment horizontal="left"/>
      <protection/>
    </xf>
    <xf numFmtId="1" fontId="9" fillId="33" borderId="0" xfId="53" applyNumberFormat="1" applyFont="1" applyFill="1" applyProtection="1">
      <alignment/>
      <protection/>
    </xf>
    <xf numFmtId="1" fontId="7" fillId="33" borderId="0" xfId="53" applyNumberFormat="1" applyFont="1" applyFill="1" applyProtection="1">
      <alignment/>
      <protection/>
    </xf>
    <xf numFmtId="1" fontId="5" fillId="33" borderId="0" xfId="53" applyNumberFormat="1" applyFont="1" applyFill="1" applyBorder="1" applyAlignment="1" applyProtection="1">
      <alignment horizontal="center"/>
      <protection/>
    </xf>
    <xf numFmtId="1" fontId="9" fillId="0" borderId="0" xfId="53" applyNumberFormat="1" applyFont="1" applyAlignment="1" applyProtection="1">
      <alignment horizontal="center"/>
      <protection/>
    </xf>
    <xf numFmtId="1" fontId="5" fillId="0" borderId="0" xfId="53" applyNumberFormat="1" applyFont="1" applyAlignment="1" applyProtection="1">
      <alignment horizontal="center"/>
      <protection/>
    </xf>
    <xf numFmtId="1" fontId="11" fillId="33" borderId="0" xfId="53" applyNumberFormat="1" applyFont="1" applyFill="1" applyBorder="1" applyAlignment="1" applyProtection="1">
      <alignment horizontal="center"/>
      <protection/>
    </xf>
    <xf numFmtId="1" fontId="10" fillId="33" borderId="0" xfId="53" applyNumberFormat="1" applyFont="1" applyFill="1" applyBorder="1" applyAlignment="1" applyProtection="1">
      <alignment horizontal="left"/>
      <protection/>
    </xf>
    <xf numFmtId="3" fontId="8" fillId="33" borderId="0" xfId="53" applyNumberFormat="1" applyFont="1" applyFill="1" applyBorder="1" applyProtection="1">
      <alignment/>
      <protection/>
    </xf>
    <xf numFmtId="1" fontId="9" fillId="33" borderId="0" xfId="53" applyNumberFormat="1" applyFont="1" applyFill="1" applyBorder="1" applyProtection="1">
      <alignment/>
      <protection/>
    </xf>
    <xf numFmtId="1" fontId="11" fillId="33" borderId="0" xfId="53" applyNumberFormat="1" applyFont="1" applyFill="1" applyBorder="1" applyProtection="1">
      <alignment/>
      <protection/>
    </xf>
    <xf numFmtId="1" fontId="10" fillId="33" borderId="10" xfId="53" applyNumberFormat="1" applyFont="1" applyFill="1" applyBorder="1" applyAlignment="1" applyProtection="1">
      <alignment horizontal="left"/>
      <protection/>
    </xf>
    <xf numFmtId="3" fontId="8" fillId="33" borderId="10" xfId="53" applyNumberFormat="1" applyFont="1" applyFill="1" applyBorder="1" applyProtection="1">
      <alignment/>
      <protection/>
    </xf>
    <xf numFmtId="3" fontId="10" fillId="33" borderId="10" xfId="53" applyNumberFormat="1" applyFont="1" applyFill="1" applyBorder="1" applyProtection="1">
      <alignment/>
      <protection/>
    </xf>
    <xf numFmtId="1" fontId="11" fillId="33" borderId="0" xfId="53" applyNumberFormat="1" applyFont="1" applyFill="1" applyBorder="1" applyAlignment="1" applyProtection="1">
      <alignment horizontal="center"/>
      <protection locked="0"/>
    </xf>
    <xf numFmtId="1" fontId="9" fillId="33" borderId="0" xfId="53" applyNumberFormat="1" applyFont="1" applyFill="1" applyBorder="1" applyProtection="1">
      <alignment/>
      <protection locked="0"/>
    </xf>
    <xf numFmtId="1" fontId="11" fillId="33" borderId="0" xfId="53" applyNumberFormat="1" applyFont="1" applyFill="1" applyBorder="1" applyProtection="1">
      <alignment/>
      <protection locked="0"/>
    </xf>
    <xf numFmtId="1" fontId="8" fillId="33" borderId="0" xfId="53" applyNumberFormat="1" applyFont="1" applyFill="1" applyBorder="1" applyAlignment="1" applyProtection="1">
      <alignment horizontal="left"/>
      <protection/>
    </xf>
    <xf numFmtId="1" fontId="10" fillId="34" borderId="0" xfId="53" applyNumberFormat="1" applyFont="1" applyFill="1" applyBorder="1" applyAlignment="1" applyProtection="1">
      <alignment horizontal="left"/>
      <protection locked="0"/>
    </xf>
    <xf numFmtId="1" fontId="5" fillId="33" borderId="0" xfId="53" applyNumberFormat="1" applyFont="1" applyFill="1" applyBorder="1" applyAlignment="1" applyProtection="1">
      <alignment horizontal="center"/>
      <protection locked="0"/>
    </xf>
    <xf numFmtId="1" fontId="8" fillId="0" borderId="10" xfId="53" applyNumberFormat="1" applyFont="1" applyFill="1" applyBorder="1" applyAlignment="1" applyProtection="1">
      <alignment horizontal="left"/>
      <protection locked="0"/>
    </xf>
    <xf numFmtId="1" fontId="8" fillId="33" borderId="10" xfId="53" applyNumberFormat="1" applyFont="1" applyFill="1" applyBorder="1" applyAlignment="1" applyProtection="1">
      <alignment horizontal="left"/>
      <protection locked="0"/>
    </xf>
    <xf numFmtId="1" fontId="9" fillId="0" borderId="0" xfId="53" applyNumberFormat="1" applyFont="1" applyFill="1" applyProtection="1">
      <alignment/>
      <protection locked="0"/>
    </xf>
    <xf numFmtId="1" fontId="5" fillId="0" borderId="0" xfId="53" applyNumberFormat="1" applyFont="1" applyFill="1" applyProtection="1">
      <alignment/>
      <protection locked="0"/>
    </xf>
    <xf numFmtId="1" fontId="8" fillId="0" borderId="10" xfId="53" applyNumberFormat="1" applyFont="1" applyFill="1" applyBorder="1" applyAlignment="1" applyProtection="1">
      <alignment horizontal="left" wrapText="1"/>
      <protection/>
    </xf>
    <xf numFmtId="1" fontId="8" fillId="33" borderId="10" xfId="53" applyNumberFormat="1" applyFont="1" applyFill="1" applyBorder="1" applyAlignment="1" applyProtection="1">
      <alignment horizontal="left" wrapText="1"/>
      <protection/>
    </xf>
    <xf numFmtId="1" fontId="9" fillId="34" borderId="0" xfId="53" applyNumberFormat="1" applyFont="1" applyFill="1" applyProtection="1">
      <alignment/>
      <protection/>
    </xf>
    <xf numFmtId="1" fontId="11" fillId="34" borderId="0" xfId="53" applyNumberFormat="1" applyFont="1" applyFill="1" applyProtection="1">
      <alignment/>
      <protection/>
    </xf>
    <xf numFmtId="1" fontId="8" fillId="33" borderId="0" xfId="53" applyNumberFormat="1" applyFont="1" applyFill="1" applyBorder="1" applyAlignment="1" applyProtection="1">
      <alignment horizontal="left" wrapText="1"/>
      <protection/>
    </xf>
    <xf numFmtId="1" fontId="9" fillId="0" borderId="0" xfId="53" applyNumberFormat="1" applyFont="1" applyBorder="1" applyProtection="1">
      <alignment/>
      <protection/>
    </xf>
    <xf numFmtId="1" fontId="11" fillId="0" borderId="0" xfId="53" applyNumberFormat="1" applyFont="1" applyBorder="1" applyProtection="1">
      <alignment/>
      <protection/>
    </xf>
    <xf numFmtId="1" fontId="12" fillId="33" borderId="0" xfId="53" applyNumberFormat="1" applyFont="1" applyFill="1" applyBorder="1" applyAlignment="1" applyProtection="1">
      <alignment horizontal="center"/>
      <protection/>
    </xf>
    <xf numFmtId="1" fontId="10" fillId="33" borderId="10" xfId="53" applyNumberFormat="1" applyFont="1" applyFill="1" applyBorder="1" applyAlignment="1" applyProtection="1">
      <alignment horizontal="left" wrapText="1"/>
      <protection/>
    </xf>
    <xf numFmtId="1" fontId="13" fillId="0" borderId="0" xfId="53" applyNumberFormat="1" applyFont="1" applyProtection="1">
      <alignment/>
      <protection/>
    </xf>
    <xf numFmtId="1" fontId="12" fillId="0" borderId="0" xfId="53" applyNumberFormat="1" applyFont="1" applyProtection="1">
      <alignment/>
      <protection/>
    </xf>
    <xf numFmtId="1" fontId="8" fillId="34" borderId="10" xfId="53" applyNumberFormat="1" applyFont="1" applyFill="1" applyBorder="1" applyAlignment="1" applyProtection="1">
      <alignment horizontal="left" wrapText="1"/>
      <protection locked="0"/>
    </xf>
    <xf numFmtId="1" fontId="9" fillId="0" borderId="0" xfId="53" applyNumberFormat="1" applyFont="1" applyProtection="1">
      <alignment/>
      <protection/>
    </xf>
    <xf numFmtId="1" fontId="11" fillId="0" borderId="0" xfId="53" applyNumberFormat="1" applyFont="1" applyProtection="1">
      <alignment/>
      <protection/>
    </xf>
    <xf numFmtId="3" fontId="8" fillId="33" borderId="0" xfId="53" applyNumberFormat="1" applyFont="1" applyFill="1" applyProtection="1">
      <alignment/>
      <protection/>
    </xf>
    <xf numFmtId="1" fontId="11" fillId="33" borderId="0" xfId="53" applyNumberFormat="1" applyFont="1" applyFill="1" applyProtection="1">
      <alignment/>
      <protection/>
    </xf>
    <xf numFmtId="1" fontId="7" fillId="0" borderId="0" xfId="53" applyNumberFormat="1" applyFont="1" applyProtection="1">
      <alignment/>
      <protection/>
    </xf>
    <xf numFmtId="1" fontId="9" fillId="33" borderId="0" xfId="53" applyNumberFormat="1" applyFont="1" applyFill="1" applyAlignment="1" applyProtection="1">
      <alignment horizontal="left"/>
      <protection/>
    </xf>
    <xf numFmtId="3" fontId="9" fillId="33" borderId="0" xfId="53" applyNumberFormat="1" applyFont="1" applyFill="1" applyProtection="1">
      <alignment/>
      <protection/>
    </xf>
    <xf numFmtId="1" fontId="9" fillId="0" borderId="0" xfId="53" applyNumberFormat="1" applyFont="1" applyAlignment="1" applyProtection="1">
      <alignment horizontal="left"/>
      <protection/>
    </xf>
    <xf numFmtId="3" fontId="9" fillId="0" borderId="0" xfId="53" applyNumberFormat="1" applyFont="1" applyProtection="1">
      <alignment/>
      <protection/>
    </xf>
    <xf numFmtId="1" fontId="7" fillId="0" borderId="0" xfId="53" applyNumberFormat="1" applyFont="1" applyAlignment="1" applyProtection="1">
      <alignment horizontal="left"/>
      <protection/>
    </xf>
    <xf numFmtId="3" fontId="7" fillId="0" borderId="0" xfId="53" applyNumberFormat="1" applyFont="1" applyProtection="1">
      <alignment/>
      <protection/>
    </xf>
    <xf numFmtId="3" fontId="7" fillId="33" borderId="0" xfId="53" applyNumberFormat="1" applyFont="1" applyFill="1" applyProtection="1">
      <alignment/>
      <protection/>
    </xf>
    <xf numFmtId="169" fontId="8" fillId="34" borderId="10" xfId="53" applyNumberFormat="1" applyFont="1" applyFill="1" applyBorder="1" applyAlignment="1" applyProtection="1">
      <alignment horizontal="center"/>
      <protection/>
    </xf>
    <xf numFmtId="169" fontId="8" fillId="33" borderId="10" xfId="53" applyNumberFormat="1" applyFont="1" applyFill="1" applyBorder="1" applyAlignment="1" applyProtection="1">
      <alignment horizontal="center"/>
      <protection/>
    </xf>
    <xf numFmtId="1" fontId="8" fillId="35" borderId="10" xfId="53" applyNumberFormat="1" applyFont="1" applyFill="1" applyBorder="1" applyAlignment="1" applyProtection="1">
      <alignment horizontal="center"/>
      <protection/>
    </xf>
    <xf numFmtId="1" fontId="11" fillId="34" borderId="10" xfId="53" applyNumberFormat="1" applyFont="1" applyFill="1" applyBorder="1" applyProtection="1">
      <alignment/>
      <protection locked="0"/>
    </xf>
    <xf numFmtId="1" fontId="14" fillId="33" borderId="11" xfId="53" applyNumberFormat="1" applyFont="1" applyFill="1" applyBorder="1" applyAlignment="1" applyProtection="1">
      <alignment horizontal="center" vertical="center" wrapText="1"/>
      <protection/>
    </xf>
    <xf numFmtId="3" fontId="18" fillId="33" borderId="10" xfId="53" applyNumberFormat="1" applyFont="1" applyFill="1" applyBorder="1" applyProtection="1">
      <alignment/>
      <protection/>
    </xf>
    <xf numFmtId="3" fontId="18" fillId="34" borderId="10" xfId="53" applyNumberFormat="1" applyFont="1" applyFill="1" applyBorder="1" applyProtection="1">
      <alignment/>
      <protection locked="0"/>
    </xf>
    <xf numFmtId="3" fontId="18" fillId="33" borderId="0" xfId="53" applyNumberFormat="1" applyFont="1" applyFill="1" applyBorder="1" applyProtection="1">
      <alignment/>
      <protection/>
    </xf>
    <xf numFmtId="3" fontId="18" fillId="34" borderId="0" xfId="53" applyNumberFormat="1" applyFont="1" applyFill="1" applyBorder="1" applyProtection="1">
      <alignment/>
      <protection locked="0"/>
    </xf>
    <xf numFmtId="3" fontId="18" fillId="0" borderId="10" xfId="53" applyNumberFormat="1" applyFont="1" applyFill="1" applyBorder="1" applyProtection="1">
      <alignment/>
      <protection locked="0"/>
    </xf>
    <xf numFmtId="3" fontId="18" fillId="0" borderId="0" xfId="53" applyNumberFormat="1" applyFont="1" applyFill="1" applyBorder="1" applyProtection="1">
      <alignment/>
      <protection/>
    </xf>
    <xf numFmtId="3" fontId="19" fillId="0" borderId="10" xfId="53" applyNumberFormat="1" applyFont="1" applyFill="1" applyBorder="1" applyProtection="1">
      <alignment/>
      <protection/>
    </xf>
    <xf numFmtId="3" fontId="19" fillId="0" borderId="10" xfId="53" applyNumberFormat="1" applyFont="1" applyBorder="1" applyProtection="1">
      <alignment/>
      <protection/>
    </xf>
    <xf numFmtId="3" fontId="18" fillId="0" borderId="10" xfId="53" applyNumberFormat="1" applyFont="1" applyBorder="1" applyProtection="1">
      <alignment/>
      <protection/>
    </xf>
    <xf numFmtId="3" fontId="18" fillId="33" borderId="0" xfId="53" applyNumberFormat="1" applyFont="1" applyFill="1" applyProtection="1">
      <alignment/>
      <protection/>
    </xf>
    <xf numFmtId="168" fontId="19" fillId="0" borderId="10" xfId="53" applyNumberFormat="1" applyFont="1" applyBorder="1" applyProtection="1">
      <alignment/>
      <protection/>
    </xf>
    <xf numFmtId="168" fontId="19" fillId="33" borderId="0" xfId="53" applyNumberFormat="1" applyFont="1" applyFill="1" applyBorder="1" applyProtection="1">
      <alignment/>
      <protection/>
    </xf>
    <xf numFmtId="1" fontId="17" fillId="34" borderId="10" xfId="53" applyNumberFormat="1" applyFont="1" applyFill="1" applyBorder="1" applyAlignment="1" applyProtection="1">
      <alignment horizontal="left" wrapText="1"/>
      <protection locked="0"/>
    </xf>
    <xf numFmtId="1" fontId="17" fillId="33" borderId="10" xfId="53" applyNumberFormat="1" applyFont="1" applyFill="1" applyBorder="1" applyAlignment="1" applyProtection="1">
      <alignment horizontal="left"/>
      <protection/>
    </xf>
    <xf numFmtId="1" fontId="17" fillId="33" borderId="10" xfId="53" applyNumberFormat="1" applyFont="1" applyFill="1" applyBorder="1" applyAlignment="1" applyProtection="1">
      <alignment horizontal="left" wrapText="1"/>
      <protection/>
    </xf>
    <xf numFmtId="1" fontId="8" fillId="33" borderId="10" xfId="53" applyNumberFormat="1" applyFont="1" applyFill="1" applyBorder="1" applyAlignment="1" applyProtection="1">
      <alignment horizontal="center" vertical="center"/>
      <protection/>
    </xf>
    <xf numFmtId="1" fontId="10" fillId="33" borderId="11" xfId="53" applyNumberFormat="1" applyFont="1" applyFill="1" applyBorder="1" applyAlignment="1" applyProtection="1">
      <alignment horizontal="center" vertical="center"/>
      <protection/>
    </xf>
    <xf numFmtId="1" fontId="8" fillId="0" borderId="12" xfId="53" applyNumberFormat="1" applyFont="1" applyBorder="1" applyAlignment="1" applyProtection="1">
      <alignment horizontal="left"/>
      <protection/>
    </xf>
    <xf numFmtId="1" fontId="8" fillId="0" borderId="13" xfId="53" applyNumberFormat="1" applyFont="1" applyBorder="1" applyAlignment="1" applyProtection="1">
      <alignment horizontal="left"/>
      <protection/>
    </xf>
    <xf numFmtId="1" fontId="8" fillId="0" borderId="14" xfId="53" applyNumberFormat="1" applyFont="1" applyBorder="1" applyAlignment="1" applyProtection="1">
      <alignment horizontal="left"/>
      <protection/>
    </xf>
    <xf numFmtId="3" fontId="18" fillId="34" borderId="0" xfId="53" applyNumberFormat="1" applyFont="1" applyFill="1" applyBorder="1" applyAlignment="1" applyProtection="1">
      <alignment horizontal="center"/>
      <protection locked="0"/>
    </xf>
    <xf numFmtId="1" fontId="12" fillId="34" borderId="10" xfId="53" applyNumberFormat="1" applyFont="1" applyFill="1" applyBorder="1" applyProtection="1">
      <alignment/>
      <protection/>
    </xf>
    <xf numFmtId="4" fontId="18" fillId="34" borderId="10" xfId="53" applyNumberFormat="1" applyFont="1" applyFill="1" applyBorder="1" applyProtection="1">
      <alignment/>
      <protection locked="0"/>
    </xf>
    <xf numFmtId="1" fontId="17" fillId="34" borderId="15" xfId="53" applyNumberFormat="1" applyFont="1" applyFill="1" applyBorder="1" applyAlignment="1" applyProtection="1">
      <alignment horizontal="left" wrapText="1"/>
      <protection locked="0"/>
    </xf>
    <xf numFmtId="3" fontId="18" fillId="34" borderId="15" xfId="53" applyNumberFormat="1" applyFont="1" applyFill="1" applyBorder="1" applyProtection="1">
      <alignment/>
      <protection locked="0"/>
    </xf>
    <xf numFmtId="1" fontId="17" fillId="33" borderId="15" xfId="53" applyNumberFormat="1" applyFont="1" applyFill="1" applyBorder="1" applyAlignment="1" applyProtection="1">
      <alignment horizontal="left" wrapText="1"/>
      <protection/>
    </xf>
    <xf numFmtId="1" fontId="17" fillId="34" borderId="16" xfId="53" applyNumberFormat="1" applyFont="1" applyFill="1" applyBorder="1" applyAlignment="1" applyProtection="1">
      <alignment horizontal="left" wrapText="1"/>
      <protection locked="0"/>
    </xf>
    <xf numFmtId="3" fontId="18" fillId="34" borderId="16" xfId="53" applyNumberFormat="1" applyFont="1" applyFill="1" applyBorder="1" applyProtection="1">
      <alignment/>
      <protection locked="0"/>
    </xf>
    <xf numFmtId="1" fontId="17" fillId="33" borderId="16" xfId="53" applyNumberFormat="1" applyFont="1" applyFill="1" applyBorder="1" applyAlignment="1" applyProtection="1">
      <alignment horizontal="left" wrapText="1"/>
      <protection/>
    </xf>
    <xf numFmtId="1" fontId="7" fillId="34" borderId="10" xfId="53" applyNumberFormat="1" applyFont="1" applyFill="1" applyBorder="1" applyAlignment="1" applyProtection="1">
      <alignment horizontal="center"/>
      <protection/>
    </xf>
    <xf numFmtId="1" fontId="7" fillId="34" borderId="10" xfId="53" applyNumberFormat="1" applyFont="1" applyFill="1" applyBorder="1" applyAlignment="1" applyProtection="1">
      <alignment horizontal="left"/>
      <protection/>
    </xf>
    <xf numFmtId="1" fontId="7" fillId="34" borderId="10" xfId="53" applyNumberFormat="1" applyFont="1" applyFill="1" applyBorder="1" applyProtection="1">
      <alignment/>
      <protection/>
    </xf>
    <xf numFmtId="1" fontId="11" fillId="34" borderId="10" xfId="53" applyNumberFormat="1" applyFont="1" applyFill="1" applyBorder="1" applyAlignment="1" applyProtection="1">
      <alignment/>
      <protection/>
    </xf>
    <xf numFmtId="1" fontId="22" fillId="34" borderId="10" xfId="53" applyNumberFormat="1" applyFont="1" applyFill="1" applyBorder="1" applyProtection="1">
      <alignment/>
      <protection/>
    </xf>
    <xf numFmtId="1" fontId="17" fillId="34" borderId="16" xfId="53" applyNumberFormat="1" applyFont="1" applyFill="1" applyBorder="1" applyAlignment="1" applyProtection="1">
      <alignment horizontal="center" wrapText="1"/>
      <protection locked="0"/>
    </xf>
    <xf numFmtId="1" fontId="17" fillId="34" borderId="15" xfId="53" applyNumberFormat="1" applyFont="1" applyFill="1" applyBorder="1" applyAlignment="1" applyProtection="1">
      <alignment horizontal="center" wrapText="1"/>
      <protection locked="0"/>
    </xf>
    <xf numFmtId="3" fontId="8" fillId="33" borderId="0" xfId="53" applyNumberFormat="1" applyFont="1" applyFill="1" applyAlignment="1" applyProtection="1">
      <alignment horizontal="left" wrapText="1"/>
      <protection/>
    </xf>
    <xf numFmtId="1" fontId="8" fillId="33" borderId="10" xfId="53" applyNumberFormat="1" applyFont="1" applyFill="1" applyBorder="1" applyAlignment="1" applyProtection="1">
      <alignment horizontal="center" vertical="center"/>
      <protection/>
    </xf>
    <xf numFmtId="1" fontId="10" fillId="33" borderId="11" xfId="5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FSibi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8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'Project '!$B$5</c:f>
              <c:strCache>
                <c:ptCount val="1"/>
                <c:pt idx="0">
                  <c:v>Вложения 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('Project '!$C$2:$T$2,'Project '!$V$2:$AM$2)</c:f>
              <c:numCache/>
            </c:numRef>
          </c:cat>
          <c:val>
            <c:numRef>
              <c:f>('Project '!$C$5:$T$5,'Project '!$V$5:$AM$5)</c:f>
              <c:numCache/>
            </c:numRef>
          </c:val>
          <c:smooth val="0"/>
        </c:ser>
        <c:ser>
          <c:idx val="1"/>
          <c:order val="1"/>
          <c:tx>
            <c:strRef>
              <c:f>'Project '!$B$45</c:f>
              <c:strCache>
                <c:ptCount val="1"/>
                <c:pt idx="0">
                  <c:v>Окупаемость проекта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('Project '!$C$2:$T$2,'Project '!$V$2:$AM$2)</c:f>
              <c:numCache/>
            </c:numRef>
          </c:cat>
          <c:val>
            <c:numRef>
              <c:f>('Project '!$C$45:$T$45,'Project '!$V$45:$AM$45)</c:f>
              <c:numCache/>
            </c:numRef>
          </c:val>
          <c:smooth val="0"/>
        </c:ser>
        <c:ser>
          <c:idx val="2"/>
          <c:order val="2"/>
          <c:tx>
            <c:strRef>
              <c:f>'Project '!$B$43</c:f>
              <c:strCache>
                <c:ptCount val="1"/>
                <c:pt idx="0">
                  <c:v>Аккумулированная прибыль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('Project '!$C$2:$T$2,'Project '!$V$2:$AM$2)</c:f>
              <c:numCache/>
            </c:numRef>
          </c:cat>
          <c:val>
            <c:numRef>
              <c:f>('Project '!$C$43:$T$43,'Project '!$V$43:$AM$43)</c:f>
              <c:numCache/>
            </c:numRef>
          </c:val>
          <c:smooth val="0"/>
        </c:ser>
        <c:marker val="1"/>
        <c:axId val="38696645"/>
        <c:axId val="32253958"/>
      </c:lineChart>
      <c:catAx>
        <c:axId val="38696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3958"/>
        <c:crosses val="autoZero"/>
        <c:auto val="1"/>
        <c:lblOffset val="100"/>
        <c:tickLblSkip val="1"/>
        <c:noMultiLvlLbl val="0"/>
      </c:catAx>
      <c:valAx>
        <c:axId val="322539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696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5"/>
          <c:y val="0.22775"/>
          <c:w val="0.318"/>
          <c:h val="0.3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45</xdr:row>
      <xdr:rowOff>57150</xdr:rowOff>
    </xdr:from>
    <xdr:to>
      <xdr:col>19</xdr:col>
      <xdr:colOff>762000</xdr:colOff>
      <xdr:row>53</xdr:row>
      <xdr:rowOff>142875</xdr:rowOff>
    </xdr:to>
    <xdr:graphicFrame>
      <xdr:nvGraphicFramePr>
        <xdr:cNvPr id="1" name="Диаграмма 4"/>
        <xdr:cNvGraphicFramePr/>
      </xdr:nvGraphicFramePr>
      <xdr:xfrm>
        <a:off x="5991225" y="9705975"/>
        <a:ext cx="108966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Small%20Business\&#1054;&#1073;&#1097;&#1072;&#1103;%20&#1076;&#1083;&#1103;%20&#1076;&#1077;&#1087;&#1072;&#1088;&#1090;&#1072;&#1084;&#1077;&#1085;&#1090;&#1072;\SME_RISK\&#1047;&#1040;&#1071;&#1042;&#1050;&#1048;\4_%20&#1040;&#1087;&#1088;&#1077;&#1083;&#1100;%202008\2554\&#1054;&#1054;&#1054;%20&#1057;&#1090;&#1072;&#1085;\&#1040;&#1085;&#1072;&#1083;&#1080;&#1090;&#1080;&#1095;&#1077;&#1089;&#1082;&#1080;&#1081;%20&#1092;&#1086;&#1088;&#1084;&#1091;&#1083;&#1103;&#1088;%20&#1050;&#1088;&#1077;&#1076;&#1080;&#1090;%20&#1080;&#1085;&#1074;&#1077;&#1089;&#1090;\&#1040;&#1060;%20&#1057;&#1090;&#1072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OLOVI~1\LOCALS~1\Temp\notesE1EF34\~58139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xim\c\SSA\&#1052;&#1080;&#1082;&#1088;&#1086;\&#1056;&#1077;&#1079;&#1102;&#1084;&#1077;_&#1053;&#1086;&#1074;&#1099;&#1081;%20&#1092;&#1086;&#1088;&#1084;&#1091;&#1083;&#1103;&#1088;%20&#1084;&#1080;&#1082;&#1088;&#1086;%20(&#1087;&#1088;6%20&#1101;&#1083;&#1077;&#1082;&#1090;&#1088;&#1086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hiliptsoff\Local%20Settings\Temporary%20Internet%20Files\OLK184\&#1060;&#1086;&#1088;&#1084;&#1091;&#1083;&#1103;&#1088;%20-%20&#1073;&#1080;&#1079;&#1085;&#1077;&#1089;%20(&#1055;&#1088;&#1080;&#1083;&#1086;&#1078;&#1077;&#1085;&#1080;&#1077;%204&#107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iskq\credit\al\&#1054;&#1074;&#1077;&#1088;&#1076;&#1088;&#1072;&#1092;&#1090;&#1099;\2003\&#1072;&#1087;&#1088;&#1077;&#1083;&#1100;\&#1086;&#1074;&#1077;&#1088;&#1099;-&#1072;&#1087;&#1088;&#1077;&#1083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1047;&#1055;_&#1060;&#1048;&#1054;&#1053;&#1072;&#1080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&#1074;%20&#1050;&#1086;&#1087;&#1080;&#1103;%20&#1058;&#1080;&#1087;&#1086;&#1074;&#1099;&#1077;%20&#1092;&#1086;&#1088;&#1084;&#1099;%20&#1076;&#1086;&#1082;&#1091;&#1084;&#1077;&#1085;&#1090;&#1086;&#1074;%20(&#1055;&#1088;&#1080;&#1083;.%201%20&#1082;%20&#1055;&#1088;&#1080;&#1082;&#1072;&#1079;&#1091;%20161%20&#1086;&#1090;%2009.06.05)%20(&#1089;%20&#1080;&#1079;&#1084;&#1077;&#1085;&#1077;&#1085;&#1080;&#1103;&#1084;&#1080;%20&#8470;15)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03\&#1052;&#1086;&#1080;%20&#1076;&#1086;&#1082;&#1091;&#1084;&#1077;&#1085;&#1090;&#1099;\&#1059;&#1050;&#1052;&#1041;\&#1048;&#1085;&#1089;&#1090;&#1088;&#1091;&#1082;&#1094;&#1080;&#1103;%20&#1059;&#1050;&#1052;&#1041;\!!!-%20&#1048;&#1050;&#1052;&#1041;\&#1048;&#1079;&#1084;&#1077;&#1085;&#1077;&#1085;&#1080;&#1103;%20&#1074;%20&#1048;&#1050;&#1052;&#1041;%203\&#1055;&#1088;&#1080;&#1083;&#1086;&#1078;&#1077;&#1085;&#1080;&#1103;\work\&#1055;&#1088;&#1080;&#1082;&#1072;&#1079;%20&#8470;%2082%20&#1055;&#1088;&#1080;&#1083;&#1086;&#1078;&#1077;&#1085;&#1080;&#1077;%20forma($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Бизнес"/>
      <sheetName val="Баланс"/>
      <sheetName val="ОПиУ"/>
      <sheetName val="Обеспечение "/>
      <sheetName val="Сash-Flow "/>
      <sheetName val="Project "/>
      <sheetName val="План платежей"/>
      <sheetName val="ОПиУ для сезонки"/>
      <sheetName val="Мониторинг"/>
      <sheetName val="пример1 наценка "/>
      <sheetName val="пример2 наценка"/>
      <sheetName val="пример3 калькуляци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тельная часть"/>
      <sheetName val="Баланс "/>
      <sheetName val="Баланс"/>
      <sheetName val="Отчет о прибыли"/>
      <sheetName val="План платежей"/>
      <sheetName val="СashFlow"/>
      <sheetName val="Чувствительность потока"/>
      <sheetName val="Скоринг"/>
      <sheetName val="Мониторинг"/>
      <sheetName val="База"/>
      <sheetName val="Ткр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е удалять!"/>
      <sheetName val="Формуляр"/>
      <sheetName val="Протокол на выдачу"/>
      <sheetName val="Качество кред истории"/>
    </sheetNames>
    <sheetDataSet>
      <sheetData sheetId="0">
        <row r="12">
          <cell r="A12">
            <v>100001</v>
          </cell>
        </row>
        <row r="13">
          <cell r="A13">
            <v>100002</v>
          </cell>
        </row>
        <row r="14">
          <cell r="A14">
            <v>100003</v>
          </cell>
        </row>
        <row r="15">
          <cell r="A15">
            <v>100004</v>
          </cell>
        </row>
        <row r="16">
          <cell r="A16">
            <v>100005</v>
          </cell>
        </row>
        <row r="17">
          <cell r="A17">
            <v>100006</v>
          </cell>
        </row>
        <row r="18">
          <cell r="A18">
            <v>100007</v>
          </cell>
        </row>
        <row r="20">
          <cell r="A20">
            <v>200001</v>
          </cell>
        </row>
        <row r="21">
          <cell r="A21">
            <v>200002</v>
          </cell>
        </row>
        <row r="22">
          <cell r="A22">
            <v>200003</v>
          </cell>
        </row>
        <row r="23">
          <cell r="A23">
            <v>200004</v>
          </cell>
        </row>
        <row r="24">
          <cell r="A24">
            <v>200005</v>
          </cell>
        </row>
        <row r="25">
          <cell r="A25">
            <v>200006</v>
          </cell>
        </row>
        <row r="26">
          <cell r="A26">
            <v>200007</v>
          </cell>
        </row>
        <row r="27">
          <cell r="A27">
            <v>200008</v>
          </cell>
        </row>
        <row r="28">
          <cell r="A28">
            <v>200009</v>
          </cell>
        </row>
        <row r="29">
          <cell r="A29">
            <v>200010</v>
          </cell>
        </row>
        <row r="30">
          <cell r="A30">
            <v>200011</v>
          </cell>
        </row>
        <row r="31">
          <cell r="A31">
            <v>200012</v>
          </cell>
        </row>
        <row r="32">
          <cell r="A32">
            <v>200013</v>
          </cell>
        </row>
        <row r="33">
          <cell r="A33">
            <v>200014</v>
          </cell>
        </row>
        <row r="34">
          <cell r="A34">
            <v>200015</v>
          </cell>
        </row>
        <row r="35">
          <cell r="A35">
            <v>200016</v>
          </cell>
        </row>
        <row r="37">
          <cell r="A37">
            <v>300001</v>
          </cell>
        </row>
        <row r="38">
          <cell r="A38">
            <v>300002</v>
          </cell>
        </row>
        <row r="39">
          <cell r="A39">
            <v>300003</v>
          </cell>
        </row>
        <row r="40">
          <cell r="A40">
            <v>300004</v>
          </cell>
        </row>
        <row r="41">
          <cell r="A41">
            <v>300005</v>
          </cell>
        </row>
        <row r="42">
          <cell r="A42">
            <v>300006</v>
          </cell>
        </row>
        <row r="43">
          <cell r="A43">
            <v>300007</v>
          </cell>
        </row>
        <row r="44">
          <cell r="A44">
            <v>300008</v>
          </cell>
        </row>
        <row r="45">
          <cell r="A45">
            <v>300009</v>
          </cell>
        </row>
        <row r="46">
          <cell r="A46">
            <v>300010</v>
          </cell>
        </row>
        <row r="47">
          <cell r="A47">
            <v>300011</v>
          </cell>
        </row>
        <row r="48">
          <cell r="A48">
            <v>300012</v>
          </cell>
        </row>
        <row r="49">
          <cell r="A49">
            <v>300013</v>
          </cell>
        </row>
        <row r="50">
          <cell r="A50">
            <v>300014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е удалять!"/>
      <sheetName val="Формуляр"/>
      <sheetName val="Протокол на выдачу"/>
      <sheetName val="CF"/>
    </sheetNames>
    <sheetDataSet>
      <sheetData sheetId="0">
        <row r="3">
          <cell r="A3" t="str">
            <v>руб.</v>
          </cell>
          <cell r="B3" t="str">
            <v>микро</v>
          </cell>
          <cell r="D3" t="str">
            <v>женат/замужем</v>
          </cell>
        </row>
        <row r="4">
          <cell r="A4" t="str">
            <v>евро</v>
          </cell>
          <cell r="B4" t="str">
            <v>экспресс</v>
          </cell>
          <cell r="D4" t="str">
            <v>холост</v>
          </cell>
        </row>
        <row r="5">
          <cell r="A5" t="str">
            <v>долл. США</v>
          </cell>
          <cell r="D5" t="str">
            <v>разведен</v>
          </cell>
        </row>
        <row r="6">
          <cell r="D6" t="str">
            <v>граж.брак</v>
          </cell>
        </row>
      </sheetData>
      <sheetData sheetId="2">
        <row r="3">
          <cell r="S3" t="str">
            <v>пополнение оборотных средств</v>
          </cell>
        </row>
        <row r="4">
          <cell r="S4" t="str">
            <v>инвестиции</v>
          </cell>
        </row>
        <row r="5">
          <cell r="S5" t="str">
            <v>потребительские цели</v>
          </cell>
        </row>
        <row r="10">
          <cell r="G10" t="str">
            <v>ФИО</v>
          </cell>
        </row>
        <row r="15">
          <cell r="S15" t="str">
            <v>ежемесячно, равными долями</v>
          </cell>
        </row>
        <row r="16">
          <cell r="S16" t="str">
            <v>ежемесячно, сезонный график</v>
          </cell>
        </row>
        <row r="17">
          <cell r="S17" t="str">
            <v>еженедельно, равными долями</v>
          </cell>
        </row>
        <row r="18">
          <cell r="S18" t="str">
            <v>еженедельно, сезонный график</v>
          </cell>
        </row>
        <row r="19">
          <cell r="S19" t="str">
            <v>2 раза в месяц, равными долями</v>
          </cell>
        </row>
        <row r="20">
          <cell r="S20" t="str">
            <v>через 2 месяца после выдачи кредита</v>
          </cell>
        </row>
        <row r="21">
          <cell r="S21" t="str">
            <v>раз в 6 месяца</v>
          </cell>
        </row>
        <row r="22">
          <cell r="S22" t="str">
            <v>раз в 12 месяцев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выдачи"/>
      <sheetName val="черный список"/>
      <sheetName val="слабаки"/>
      <sheetName val="TOP10"/>
      <sheetName val="услови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на вывод из залога"/>
      <sheetName val="Протокол по другим операциям"/>
      <sheetName val="Распоряжение на комиссию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mular"/>
      <sheetName val="Statyi balansa"/>
      <sheetName val="Plan platej"/>
      <sheetName val="Holding"/>
      <sheetName val="Garantiy"/>
      <sheetName val="Статус залога"/>
      <sheetName val="Resume_RUR"/>
      <sheetName val="Resume_USD"/>
      <sheetName val="СashFlow"/>
      <sheetName val="Project"/>
      <sheetName val="Knock out"/>
      <sheetName val="rules"/>
    </sheetNames>
    <sheetDataSet>
      <sheetData sheetId="0">
        <row r="8">
          <cell r="O8" t="str">
            <v>руб.</v>
          </cell>
        </row>
        <row r="9">
          <cell r="O9" t="str">
            <v>тыс.руб.</v>
          </cell>
        </row>
        <row r="10">
          <cell r="O10" t="str">
            <v>млн.руб.</v>
          </cell>
        </row>
      </sheetData>
      <sheetData sheetId="2">
        <row r="89">
          <cell r="A89" t="str">
            <v>руб.</v>
          </cell>
        </row>
        <row r="90">
          <cell r="A90" t="str">
            <v>тыс.руб.</v>
          </cell>
        </row>
        <row r="91">
          <cell r="A91" t="str">
            <v>млн.руб.</v>
          </cell>
        </row>
        <row r="92">
          <cell r="A92" t="str">
            <v>USD</v>
          </cell>
        </row>
        <row r="93">
          <cell r="A93" t="str">
            <v>тыс.USD</v>
          </cell>
        </row>
        <row r="94">
          <cell r="A94" t="str">
            <v>млн.USD</v>
          </cell>
        </row>
        <row r="95">
          <cell r="A95" t="str">
            <v>EUR</v>
          </cell>
        </row>
        <row r="96">
          <cell r="A96" t="str">
            <v>тыс.EUR</v>
          </cell>
        </row>
        <row r="97">
          <cell r="A97" t="str">
            <v>млн.EUR</v>
          </cell>
        </row>
      </sheetData>
      <sheetData sheetId="4">
        <row r="84">
          <cell r="A84" t="str">
            <v>A</v>
          </cell>
        </row>
        <row r="85">
          <cell r="A85" t="str">
            <v>C</v>
          </cell>
        </row>
        <row r="86">
          <cell r="A86" t="str">
            <v>D</v>
          </cell>
        </row>
      </sheetData>
      <sheetData sheetId="5">
        <row r="68">
          <cell r="A68" t="str">
            <v>+</v>
          </cell>
        </row>
        <row r="69">
          <cell r="A69" t="str">
            <v>-</v>
          </cell>
        </row>
      </sheetData>
      <sheetData sheetId="6">
        <row r="52">
          <cell r="V52" t="str">
            <v>стандартная</v>
          </cell>
        </row>
        <row r="53">
          <cell r="V53" t="str">
            <v>индивидуальн.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каз № 82 Приложение forma($3"/>
      <sheetName val="Резюм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N394"/>
  <sheetViews>
    <sheetView tabSelected="1" view="pageBreakPreview" zoomScale="55" zoomScaleNormal="55" zoomScaleSheetLayoutView="55" zoomScalePageLayoutView="0" workbookViewId="0" topLeftCell="A1">
      <selection activeCell="M45" sqref="M45"/>
    </sheetView>
  </sheetViews>
  <sheetFormatPr defaultColWidth="9.7109375" defaultRowHeight="12.75"/>
  <cols>
    <col min="1" max="1" width="0.5625" style="1" customWidth="1"/>
    <col min="2" max="2" width="41.28125" style="47" customWidth="1"/>
    <col min="3" max="3" width="11.28125" style="42" customWidth="1"/>
    <col min="4" max="4" width="11.7109375" style="42" customWidth="1"/>
    <col min="5" max="5" width="13.00390625" style="42" customWidth="1"/>
    <col min="6" max="20" width="11.7109375" style="42" customWidth="1"/>
    <col min="21" max="21" width="41.421875" style="4" customWidth="1"/>
    <col min="22" max="39" width="11.7109375" style="42" customWidth="1"/>
    <col min="40" max="42" width="8.8515625" style="42" customWidth="1"/>
    <col min="43" max="43" width="63.7109375" style="42" customWidth="1"/>
    <col min="44" max="169" width="8.8515625" style="42" customWidth="1"/>
    <col min="170" max="170" width="9.7109375" style="42" bestFit="1" customWidth="1"/>
    <col min="171" max="16384" width="9.7109375" style="42" customWidth="1"/>
  </cols>
  <sheetData>
    <row r="1" spans="1:40" s="4" customFormat="1" ht="67.5" customHeight="1">
      <c r="A1" s="1"/>
      <c r="B1" s="54" t="s">
        <v>14</v>
      </c>
      <c r="C1" s="93" t="s">
        <v>24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71"/>
      <c r="Q1" s="71"/>
      <c r="R1" s="71"/>
      <c r="S1" s="71"/>
      <c r="T1" s="71"/>
      <c r="U1" s="54" t="str">
        <f>B1</f>
        <v>Расчет заполняется без сокращения до тыс. рублей</v>
      </c>
      <c r="V1" s="93" t="str">
        <f>C1</f>
        <v>Расчетный Бизнес-план проекта _Производство полимерпесчаных изделий _______________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3"/>
    </row>
    <row r="2" spans="1:40" s="7" customFormat="1" ht="17.25" customHeight="1">
      <c r="A2" s="5"/>
      <c r="B2" s="70" t="s">
        <v>0</v>
      </c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52">
        <v>16</v>
      </c>
      <c r="S2" s="52">
        <v>17</v>
      </c>
      <c r="T2" s="52">
        <v>18</v>
      </c>
      <c r="U2" s="92" t="s">
        <v>0</v>
      </c>
      <c r="V2" s="52">
        <v>19</v>
      </c>
      <c r="W2" s="52">
        <v>20</v>
      </c>
      <c r="X2" s="52">
        <v>21</v>
      </c>
      <c r="Y2" s="52">
        <v>22</v>
      </c>
      <c r="Z2" s="52">
        <v>23</v>
      </c>
      <c r="AA2" s="52">
        <v>24</v>
      </c>
      <c r="AB2" s="52">
        <v>25</v>
      </c>
      <c r="AC2" s="52">
        <v>26</v>
      </c>
      <c r="AD2" s="52">
        <v>27</v>
      </c>
      <c r="AE2" s="52">
        <v>28</v>
      </c>
      <c r="AF2" s="52">
        <v>29</v>
      </c>
      <c r="AG2" s="52">
        <v>30</v>
      </c>
      <c r="AH2" s="52">
        <v>31</v>
      </c>
      <c r="AI2" s="52">
        <v>32</v>
      </c>
      <c r="AJ2" s="52">
        <v>33</v>
      </c>
      <c r="AK2" s="52">
        <v>34</v>
      </c>
      <c r="AL2" s="52">
        <v>35</v>
      </c>
      <c r="AM2" s="52">
        <v>36</v>
      </c>
      <c r="AN2" s="6"/>
    </row>
    <row r="3" spans="1:40" s="7" customFormat="1" ht="17.25" customHeight="1">
      <c r="A3" s="5"/>
      <c r="B3" s="70"/>
      <c r="C3" s="50">
        <v>42278</v>
      </c>
      <c r="D3" s="51">
        <f aca="true" t="shared" si="0" ref="D3:T3">C3+31</f>
        <v>42309</v>
      </c>
      <c r="E3" s="51">
        <f t="shared" si="0"/>
        <v>42340</v>
      </c>
      <c r="F3" s="51">
        <f t="shared" si="0"/>
        <v>42371</v>
      </c>
      <c r="G3" s="51">
        <f t="shared" si="0"/>
        <v>42402</v>
      </c>
      <c r="H3" s="51">
        <f t="shared" si="0"/>
        <v>42433</v>
      </c>
      <c r="I3" s="51">
        <f t="shared" si="0"/>
        <v>42464</v>
      </c>
      <c r="J3" s="51">
        <f t="shared" si="0"/>
        <v>42495</v>
      </c>
      <c r="K3" s="51">
        <f t="shared" si="0"/>
        <v>42526</v>
      </c>
      <c r="L3" s="51">
        <f t="shared" si="0"/>
        <v>42557</v>
      </c>
      <c r="M3" s="51">
        <f t="shared" si="0"/>
        <v>42588</v>
      </c>
      <c r="N3" s="51">
        <f t="shared" si="0"/>
        <v>42619</v>
      </c>
      <c r="O3" s="51">
        <f t="shared" si="0"/>
        <v>42650</v>
      </c>
      <c r="P3" s="51">
        <f t="shared" si="0"/>
        <v>42681</v>
      </c>
      <c r="Q3" s="51">
        <f t="shared" si="0"/>
        <v>42712</v>
      </c>
      <c r="R3" s="51">
        <f t="shared" si="0"/>
        <v>42743</v>
      </c>
      <c r="S3" s="51">
        <f t="shared" si="0"/>
        <v>42774</v>
      </c>
      <c r="T3" s="51">
        <f t="shared" si="0"/>
        <v>42805</v>
      </c>
      <c r="U3" s="92"/>
      <c r="V3" s="51">
        <f>T3+31</f>
        <v>42836</v>
      </c>
      <c r="W3" s="51">
        <f aca="true" t="shared" si="1" ref="W3:AM3">V3+31</f>
        <v>42867</v>
      </c>
      <c r="X3" s="51">
        <f t="shared" si="1"/>
        <v>42898</v>
      </c>
      <c r="Y3" s="51">
        <f t="shared" si="1"/>
        <v>42929</v>
      </c>
      <c r="Z3" s="51">
        <f t="shared" si="1"/>
        <v>42960</v>
      </c>
      <c r="AA3" s="51">
        <f t="shared" si="1"/>
        <v>42991</v>
      </c>
      <c r="AB3" s="51">
        <f>AA3+31</f>
        <v>43022</v>
      </c>
      <c r="AC3" s="51">
        <f t="shared" si="1"/>
        <v>43053</v>
      </c>
      <c r="AD3" s="51">
        <f t="shared" si="1"/>
        <v>43084</v>
      </c>
      <c r="AE3" s="51">
        <f t="shared" si="1"/>
        <v>43115</v>
      </c>
      <c r="AF3" s="51">
        <f t="shared" si="1"/>
        <v>43146</v>
      </c>
      <c r="AG3" s="51">
        <f t="shared" si="1"/>
        <v>43177</v>
      </c>
      <c r="AH3" s="51">
        <f t="shared" si="1"/>
        <v>43208</v>
      </c>
      <c r="AI3" s="51">
        <f t="shared" si="1"/>
        <v>43239</v>
      </c>
      <c r="AJ3" s="51">
        <f t="shared" si="1"/>
        <v>43270</v>
      </c>
      <c r="AK3" s="51">
        <f t="shared" si="1"/>
        <v>43301</v>
      </c>
      <c r="AL3" s="51">
        <f t="shared" si="1"/>
        <v>43332</v>
      </c>
      <c r="AM3" s="51">
        <f t="shared" si="1"/>
        <v>43363</v>
      </c>
      <c r="AN3" s="6"/>
    </row>
    <row r="4" spans="1:40" s="12" customFormat="1" ht="16.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</row>
    <row r="5" spans="1:40" s="12" customFormat="1" ht="16.5" customHeight="1">
      <c r="A5" s="8"/>
      <c r="B5" s="13" t="s">
        <v>15</v>
      </c>
      <c r="C5" s="55">
        <f>SUM(C6:C20)</f>
        <v>2804000</v>
      </c>
      <c r="D5" s="55">
        <f aca="true" t="shared" si="2" ref="D5:T5">SUM(D6:D20)+C5</f>
        <v>2804000</v>
      </c>
      <c r="E5" s="55">
        <f t="shared" si="2"/>
        <v>2804000</v>
      </c>
      <c r="F5" s="55">
        <f t="shared" si="2"/>
        <v>2804000</v>
      </c>
      <c r="G5" s="55">
        <f t="shared" si="2"/>
        <v>2804000</v>
      </c>
      <c r="H5" s="55">
        <f t="shared" si="2"/>
        <v>2804000</v>
      </c>
      <c r="I5" s="55">
        <f t="shared" si="2"/>
        <v>2804000</v>
      </c>
      <c r="J5" s="55">
        <f t="shared" si="2"/>
        <v>2804000</v>
      </c>
      <c r="K5" s="55">
        <f t="shared" si="2"/>
        <v>2804000</v>
      </c>
      <c r="L5" s="55">
        <f t="shared" si="2"/>
        <v>2804000</v>
      </c>
      <c r="M5" s="55">
        <f t="shared" si="2"/>
        <v>2804000</v>
      </c>
      <c r="N5" s="55">
        <f t="shared" si="2"/>
        <v>2804000</v>
      </c>
      <c r="O5" s="55">
        <f t="shared" si="2"/>
        <v>2804000</v>
      </c>
      <c r="P5" s="55">
        <f t="shared" si="2"/>
        <v>2804000</v>
      </c>
      <c r="Q5" s="55">
        <f t="shared" si="2"/>
        <v>2804000</v>
      </c>
      <c r="R5" s="55">
        <f t="shared" si="2"/>
        <v>2804000</v>
      </c>
      <c r="S5" s="55">
        <f t="shared" si="2"/>
        <v>2804000</v>
      </c>
      <c r="T5" s="55">
        <f t="shared" si="2"/>
        <v>2804000</v>
      </c>
      <c r="U5" s="15" t="str">
        <f aca="true" t="shared" si="3" ref="U5:U20">B5</f>
        <v>Вложения </v>
      </c>
      <c r="V5" s="55">
        <f>SUM(V6:V20)+T5</f>
        <v>2804000</v>
      </c>
      <c r="W5" s="55">
        <f aca="true" t="shared" si="4" ref="W5:AM5">SUM(W6:W20)+V5</f>
        <v>2804000</v>
      </c>
      <c r="X5" s="55">
        <f t="shared" si="4"/>
        <v>2804000</v>
      </c>
      <c r="Y5" s="55">
        <f t="shared" si="4"/>
        <v>2804000</v>
      </c>
      <c r="Z5" s="55">
        <f t="shared" si="4"/>
        <v>2804000</v>
      </c>
      <c r="AA5" s="55">
        <f t="shared" si="4"/>
        <v>2804000</v>
      </c>
      <c r="AB5" s="55">
        <f t="shared" si="4"/>
        <v>2804000</v>
      </c>
      <c r="AC5" s="55">
        <f t="shared" si="4"/>
        <v>2804000</v>
      </c>
      <c r="AD5" s="55">
        <f t="shared" si="4"/>
        <v>2804000</v>
      </c>
      <c r="AE5" s="55">
        <f t="shared" si="4"/>
        <v>2804000</v>
      </c>
      <c r="AF5" s="55">
        <f t="shared" si="4"/>
        <v>2804000</v>
      </c>
      <c r="AG5" s="55">
        <f t="shared" si="4"/>
        <v>2804000</v>
      </c>
      <c r="AH5" s="55">
        <f t="shared" si="4"/>
        <v>2804000</v>
      </c>
      <c r="AI5" s="55">
        <f t="shared" si="4"/>
        <v>2804000</v>
      </c>
      <c r="AJ5" s="55">
        <f t="shared" si="4"/>
        <v>2804000</v>
      </c>
      <c r="AK5" s="55">
        <f t="shared" si="4"/>
        <v>2804000</v>
      </c>
      <c r="AL5" s="55">
        <f t="shared" si="4"/>
        <v>2804000</v>
      </c>
      <c r="AM5" s="55">
        <f t="shared" si="4"/>
        <v>2804000</v>
      </c>
      <c r="AN5" s="11"/>
    </row>
    <row r="6" spans="1:43" s="18" customFormat="1" ht="16.5" customHeight="1">
      <c r="A6" s="16"/>
      <c r="B6" s="76" t="s">
        <v>16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68" t="str">
        <f t="shared" si="3"/>
        <v>оборудование:</v>
      </c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17"/>
      <c r="AQ6" s="12"/>
    </row>
    <row r="7" spans="1:40" s="18" customFormat="1" ht="16.5" customHeight="1">
      <c r="A7" s="16"/>
      <c r="B7" s="87" t="s">
        <v>19</v>
      </c>
      <c r="C7" s="56">
        <v>380000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68" t="str">
        <f t="shared" si="3"/>
        <v>   Дробилка 1шт 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17"/>
    </row>
    <row r="8" spans="1:40" s="18" customFormat="1" ht="16.5" customHeight="1">
      <c r="A8" s="16"/>
      <c r="B8" s="87" t="s">
        <v>32</v>
      </c>
      <c r="C8" s="56">
        <v>355000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68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17"/>
    </row>
    <row r="9" spans="1:40" s="18" customFormat="1" ht="16.5" customHeight="1">
      <c r="A9" s="16"/>
      <c r="B9" s="88" t="s">
        <v>25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68" t="str">
        <f t="shared" si="3"/>
        <v>Линия полимерпесчаная:</v>
      </c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17"/>
    </row>
    <row r="10" spans="1:40" s="18" customFormat="1" ht="16.5" customHeight="1">
      <c r="A10" s="16"/>
      <c r="B10" s="53" t="s">
        <v>35</v>
      </c>
      <c r="C10" s="56">
        <v>468000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68" t="str">
        <f t="shared" si="3"/>
        <v>Экструдер</v>
      </c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17"/>
    </row>
    <row r="11" spans="1:40" s="18" customFormat="1" ht="16.5" customHeight="1">
      <c r="A11" s="16"/>
      <c r="B11" s="53" t="s">
        <v>34</v>
      </c>
      <c r="C11" s="56">
        <v>417000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68" t="str">
        <f t="shared" si="3"/>
        <v>Пресс гидравлический 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17"/>
    </row>
    <row r="12" spans="1:40" s="18" customFormat="1" ht="16.5" customHeight="1">
      <c r="A12" s="16"/>
      <c r="B12" s="53" t="s">
        <v>20</v>
      </c>
      <c r="C12" s="56">
        <v>157000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68" t="str">
        <f t="shared" si="3"/>
        <v>Пресс форма плитка квадрат</v>
      </c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17"/>
    </row>
    <row r="13" spans="1:40" s="18" customFormat="1" ht="16.5" customHeight="1">
      <c r="A13" s="16"/>
      <c r="B13" s="53" t="s">
        <v>29</v>
      </c>
      <c r="C13" s="56">
        <v>383000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68" t="str">
        <f t="shared" si="3"/>
        <v>Пресс форма черепица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17"/>
    </row>
    <row r="14" spans="1:40" s="18" customFormat="1" ht="16.5" customHeight="1">
      <c r="A14" s="16"/>
      <c r="B14" s="53" t="s">
        <v>30</v>
      </c>
      <c r="C14" s="56">
        <v>283000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68" t="str">
        <f t="shared" si="3"/>
        <v>Пресс форма конек</v>
      </c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7"/>
    </row>
    <row r="15" spans="1:40" s="18" customFormat="1" ht="16.5" customHeight="1">
      <c r="A15" s="16"/>
      <c r="B15" s="53" t="s">
        <v>31</v>
      </c>
      <c r="C15" s="56">
        <v>106000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68" t="str">
        <f t="shared" si="3"/>
        <v>Пресс форма бордюр</v>
      </c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17"/>
    </row>
    <row r="16" spans="1:40" s="18" customFormat="1" ht="16.5" customHeight="1">
      <c r="A16" s="16"/>
      <c r="B16" s="53" t="s">
        <v>36</v>
      </c>
      <c r="C16" s="56">
        <v>60000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68" t="str">
        <f t="shared" si="3"/>
        <v>Система удаления дыма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17"/>
    </row>
    <row r="17" spans="1:40" s="18" customFormat="1" ht="16.5" customHeight="1">
      <c r="A17" s="16"/>
      <c r="B17" s="53" t="s">
        <v>21</v>
      </c>
      <c r="C17" s="56">
        <v>150000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68" t="str">
        <f t="shared" si="3"/>
        <v>Система охлаждения</v>
      </c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17"/>
    </row>
    <row r="18" spans="1:40" s="18" customFormat="1" ht="16.5" customHeight="1">
      <c r="A18" s="16"/>
      <c r="B18" s="53" t="s">
        <v>26</v>
      </c>
      <c r="C18" s="56">
        <v>30000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68" t="str">
        <f t="shared" si="3"/>
        <v>Смеситель компонентов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17"/>
    </row>
    <row r="19" spans="1:40" s="18" customFormat="1" ht="16.5" customHeight="1">
      <c r="A19" s="16"/>
      <c r="B19" s="53" t="s">
        <v>33</v>
      </c>
      <c r="C19" s="56">
        <v>15000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68" t="str">
        <f t="shared" si="3"/>
        <v>Тележка гидравлическая</v>
      </c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17"/>
    </row>
    <row r="20" spans="1:40" s="18" customFormat="1" ht="16.5" customHeight="1">
      <c r="A20" s="16"/>
      <c r="B20" s="5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68">
        <f t="shared" si="3"/>
        <v>0</v>
      </c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17"/>
    </row>
    <row r="21" spans="1:40" s="12" customFormat="1" ht="9" customHeight="1">
      <c r="A21" s="8"/>
      <c r="B21" s="19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9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1"/>
    </row>
    <row r="22" spans="1:40" s="12" customFormat="1" ht="10.5" customHeight="1">
      <c r="A22" s="8"/>
      <c r="B22" s="9"/>
      <c r="C22" s="75"/>
      <c r="D22" s="75"/>
      <c r="E22" s="75"/>
      <c r="F22" s="75"/>
      <c r="G22" s="75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20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11"/>
    </row>
    <row r="23" spans="1:40" s="12" customFormat="1" ht="6" customHeight="1">
      <c r="A23" s="8"/>
      <c r="B23" s="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9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11"/>
    </row>
    <row r="24" spans="1:170" s="25" customFormat="1" ht="17.25" customHeight="1">
      <c r="A24" s="21"/>
      <c r="B24" s="22" t="s">
        <v>22</v>
      </c>
      <c r="C24" s="56">
        <v>1800</v>
      </c>
      <c r="D24" s="56">
        <v>1800</v>
      </c>
      <c r="E24" s="56">
        <v>1800</v>
      </c>
      <c r="F24" s="56">
        <v>1800</v>
      </c>
      <c r="G24" s="56">
        <v>1800</v>
      </c>
      <c r="H24" s="56">
        <v>1800</v>
      </c>
      <c r="I24" s="56">
        <v>1800</v>
      </c>
      <c r="J24" s="56">
        <v>1800</v>
      </c>
      <c r="K24" s="56">
        <v>1800</v>
      </c>
      <c r="L24" s="56">
        <v>1800</v>
      </c>
      <c r="M24" s="56">
        <v>1800</v>
      </c>
      <c r="N24" s="56">
        <v>1800</v>
      </c>
      <c r="O24" s="56">
        <v>1800</v>
      </c>
      <c r="P24" s="56">
        <v>1800</v>
      </c>
      <c r="Q24" s="56">
        <v>1800</v>
      </c>
      <c r="R24" s="56">
        <v>1800</v>
      </c>
      <c r="S24" s="56">
        <v>1800</v>
      </c>
      <c r="T24" s="56">
        <v>1800</v>
      </c>
      <c r="U24" s="23" t="s">
        <v>1</v>
      </c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24"/>
      <c r="FN24" s="25">
        <f>SUM(A24:FM24)</f>
        <v>32400</v>
      </c>
    </row>
    <row r="25" spans="1:40" s="29" customFormat="1" ht="17.25" customHeight="1">
      <c r="A25" s="8"/>
      <c r="B25" s="26" t="s">
        <v>2</v>
      </c>
      <c r="C25" s="56">
        <f>C24*450</f>
        <v>810000</v>
      </c>
      <c r="D25" s="56">
        <f aca="true" t="shared" si="5" ref="D25:T25">D24*450</f>
        <v>810000</v>
      </c>
      <c r="E25" s="56">
        <f t="shared" si="5"/>
        <v>810000</v>
      </c>
      <c r="F25" s="56">
        <f t="shared" si="5"/>
        <v>810000</v>
      </c>
      <c r="G25" s="56">
        <f t="shared" si="5"/>
        <v>810000</v>
      </c>
      <c r="H25" s="56">
        <f t="shared" si="5"/>
        <v>810000</v>
      </c>
      <c r="I25" s="56">
        <f t="shared" si="5"/>
        <v>810000</v>
      </c>
      <c r="J25" s="56">
        <f t="shared" si="5"/>
        <v>810000</v>
      </c>
      <c r="K25" s="56">
        <f t="shared" si="5"/>
        <v>810000</v>
      </c>
      <c r="L25" s="56">
        <f t="shared" si="5"/>
        <v>810000</v>
      </c>
      <c r="M25" s="56">
        <f t="shared" si="5"/>
        <v>810000</v>
      </c>
      <c r="N25" s="56">
        <f t="shared" si="5"/>
        <v>810000</v>
      </c>
      <c r="O25" s="56">
        <f t="shared" si="5"/>
        <v>810000</v>
      </c>
      <c r="P25" s="56">
        <f t="shared" si="5"/>
        <v>810000</v>
      </c>
      <c r="Q25" s="56">
        <f t="shared" si="5"/>
        <v>810000</v>
      </c>
      <c r="R25" s="56">
        <f t="shared" si="5"/>
        <v>810000</v>
      </c>
      <c r="S25" s="56">
        <f t="shared" si="5"/>
        <v>810000</v>
      </c>
      <c r="T25" s="56">
        <f t="shared" si="5"/>
        <v>810000</v>
      </c>
      <c r="U25" s="27" t="s">
        <v>2</v>
      </c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28"/>
    </row>
    <row r="26" spans="1:40" s="32" customFormat="1" ht="12" customHeight="1">
      <c r="A26" s="8"/>
      <c r="B26" s="3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3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31"/>
    </row>
    <row r="27" spans="1:40" s="36" customFormat="1" ht="17.25" customHeight="1">
      <c r="A27" s="33"/>
      <c r="B27" s="34" t="s">
        <v>3</v>
      </c>
      <c r="C27" s="61">
        <f aca="true" t="shared" si="6" ref="C27:R27">SUM(C28:C35)</f>
        <v>514200</v>
      </c>
      <c r="D27" s="61">
        <f t="shared" si="6"/>
        <v>514200</v>
      </c>
      <c r="E27" s="61">
        <f t="shared" si="6"/>
        <v>514200</v>
      </c>
      <c r="F27" s="61">
        <f t="shared" si="6"/>
        <v>514200</v>
      </c>
      <c r="G27" s="61">
        <f t="shared" si="6"/>
        <v>514200</v>
      </c>
      <c r="H27" s="61">
        <f t="shared" si="6"/>
        <v>514200</v>
      </c>
      <c r="I27" s="61">
        <f t="shared" si="6"/>
        <v>514200</v>
      </c>
      <c r="J27" s="61">
        <f t="shared" si="6"/>
        <v>514200</v>
      </c>
      <c r="K27" s="61">
        <f t="shared" si="6"/>
        <v>514200</v>
      </c>
      <c r="L27" s="61">
        <f t="shared" si="6"/>
        <v>514200</v>
      </c>
      <c r="M27" s="61">
        <f t="shared" si="6"/>
        <v>514200</v>
      </c>
      <c r="N27" s="61">
        <f t="shared" si="6"/>
        <v>514200</v>
      </c>
      <c r="O27" s="61">
        <f t="shared" si="6"/>
        <v>514200</v>
      </c>
      <c r="P27" s="61">
        <f t="shared" si="6"/>
        <v>514200</v>
      </c>
      <c r="Q27" s="61">
        <f t="shared" si="6"/>
        <v>514200</v>
      </c>
      <c r="R27" s="61">
        <f t="shared" si="6"/>
        <v>514200</v>
      </c>
      <c r="S27" s="61">
        <f>SUM(S29:S35)</f>
        <v>434200</v>
      </c>
      <c r="T27" s="61">
        <f>SUM(T29:T35)</f>
        <v>434200</v>
      </c>
      <c r="U27" s="34" t="str">
        <f aca="true" t="shared" si="7" ref="U27:U35">B27</f>
        <v>Себестоимость </v>
      </c>
      <c r="V27" s="61">
        <f aca="true" t="shared" si="8" ref="V27:AM27">SUM(V29:V35)</f>
        <v>0</v>
      </c>
      <c r="W27" s="61">
        <f t="shared" si="8"/>
        <v>0</v>
      </c>
      <c r="X27" s="61">
        <f t="shared" si="8"/>
        <v>0</v>
      </c>
      <c r="Y27" s="61">
        <f t="shared" si="8"/>
        <v>0</v>
      </c>
      <c r="Z27" s="61">
        <f t="shared" si="8"/>
        <v>0</v>
      </c>
      <c r="AA27" s="61">
        <f t="shared" si="8"/>
        <v>0</v>
      </c>
      <c r="AB27" s="61">
        <f t="shared" si="8"/>
        <v>0</v>
      </c>
      <c r="AC27" s="61">
        <f t="shared" si="8"/>
        <v>0</v>
      </c>
      <c r="AD27" s="61">
        <f t="shared" si="8"/>
        <v>0</v>
      </c>
      <c r="AE27" s="61">
        <f t="shared" si="8"/>
        <v>0</v>
      </c>
      <c r="AF27" s="61">
        <f t="shared" si="8"/>
        <v>0</v>
      </c>
      <c r="AG27" s="61">
        <f t="shared" si="8"/>
        <v>0</v>
      </c>
      <c r="AH27" s="61">
        <f t="shared" si="8"/>
        <v>0</v>
      </c>
      <c r="AI27" s="61">
        <f t="shared" si="8"/>
        <v>0</v>
      </c>
      <c r="AJ27" s="61">
        <f t="shared" si="8"/>
        <v>0</v>
      </c>
      <c r="AK27" s="61">
        <f t="shared" si="8"/>
        <v>0</v>
      </c>
      <c r="AL27" s="61">
        <f t="shared" si="8"/>
        <v>0</v>
      </c>
      <c r="AM27" s="61">
        <f t="shared" si="8"/>
        <v>0</v>
      </c>
      <c r="AN27" s="35"/>
    </row>
    <row r="28" spans="1:40" s="29" customFormat="1" ht="17.25" customHeight="1">
      <c r="A28" s="8"/>
      <c r="B28" s="67" t="s">
        <v>18</v>
      </c>
      <c r="C28" s="56">
        <v>80000</v>
      </c>
      <c r="D28" s="56">
        <v>80000</v>
      </c>
      <c r="E28" s="56">
        <v>80000</v>
      </c>
      <c r="F28" s="56">
        <v>80000</v>
      </c>
      <c r="G28" s="56">
        <v>80000</v>
      </c>
      <c r="H28" s="56">
        <v>80000</v>
      </c>
      <c r="I28" s="56">
        <v>80000</v>
      </c>
      <c r="J28" s="56">
        <v>80000</v>
      </c>
      <c r="K28" s="56">
        <v>80000</v>
      </c>
      <c r="L28" s="56">
        <v>80000</v>
      </c>
      <c r="M28" s="56">
        <v>80000</v>
      </c>
      <c r="N28" s="56">
        <v>80000</v>
      </c>
      <c r="O28" s="56">
        <v>80000</v>
      </c>
      <c r="P28" s="56">
        <v>80000</v>
      </c>
      <c r="Q28" s="56">
        <v>80000</v>
      </c>
      <c r="R28" s="56">
        <v>80000</v>
      </c>
      <c r="S28" s="56">
        <v>80000</v>
      </c>
      <c r="T28" s="56">
        <v>80000</v>
      </c>
      <c r="U28" s="69" t="str">
        <f>B28</f>
        <v>Аренда помещений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28"/>
    </row>
    <row r="29" spans="1:40" s="29" customFormat="1" ht="17.25" customHeight="1">
      <c r="A29" s="8"/>
      <c r="B29" s="67" t="s">
        <v>23</v>
      </c>
      <c r="C29" s="56">
        <v>80000</v>
      </c>
      <c r="D29" s="56">
        <v>80000</v>
      </c>
      <c r="E29" s="56">
        <v>80000</v>
      </c>
      <c r="F29" s="56">
        <v>80000</v>
      </c>
      <c r="G29" s="56">
        <v>80000</v>
      </c>
      <c r="H29" s="56">
        <v>80000</v>
      </c>
      <c r="I29" s="56">
        <v>80000</v>
      </c>
      <c r="J29" s="56">
        <v>80000</v>
      </c>
      <c r="K29" s="56">
        <v>80000</v>
      </c>
      <c r="L29" s="56">
        <v>80000</v>
      </c>
      <c r="M29" s="56">
        <v>80000</v>
      </c>
      <c r="N29" s="56">
        <v>80000</v>
      </c>
      <c r="O29" s="56">
        <v>80000</v>
      </c>
      <c r="P29" s="56">
        <v>80000</v>
      </c>
      <c r="Q29" s="56">
        <v>80000</v>
      </c>
      <c r="R29" s="56">
        <v>80000</v>
      </c>
      <c r="S29" s="56">
        <v>80000</v>
      </c>
      <c r="T29" s="56">
        <v>80000</v>
      </c>
      <c r="U29" s="69" t="str">
        <f t="shared" si="7"/>
        <v>Коммунальные платежи (эл.эн)</v>
      </c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28"/>
    </row>
    <row r="30" spans="1:40" s="29" customFormat="1" ht="17.25" customHeight="1">
      <c r="A30" s="8"/>
      <c r="B30" s="6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69">
        <f t="shared" si="7"/>
        <v>0</v>
      </c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28"/>
    </row>
    <row r="31" spans="1:40" s="29" customFormat="1" ht="17.25" customHeight="1">
      <c r="A31" s="8"/>
      <c r="B31" s="89" t="s">
        <v>27</v>
      </c>
      <c r="C31" s="56">
        <f>0.8*8000*28</f>
        <v>179200</v>
      </c>
      <c r="D31" s="56">
        <f>C31</f>
        <v>179200</v>
      </c>
      <c r="E31" s="56">
        <f aca="true" t="shared" si="9" ref="E31:T31">D31</f>
        <v>179200</v>
      </c>
      <c r="F31" s="56">
        <f t="shared" si="9"/>
        <v>179200</v>
      </c>
      <c r="G31" s="56">
        <f t="shared" si="9"/>
        <v>179200</v>
      </c>
      <c r="H31" s="56">
        <f t="shared" si="9"/>
        <v>179200</v>
      </c>
      <c r="I31" s="56">
        <f t="shared" si="9"/>
        <v>179200</v>
      </c>
      <c r="J31" s="56">
        <f t="shared" si="9"/>
        <v>179200</v>
      </c>
      <c r="K31" s="56">
        <f t="shared" si="9"/>
        <v>179200</v>
      </c>
      <c r="L31" s="56">
        <f t="shared" si="9"/>
        <v>179200</v>
      </c>
      <c r="M31" s="56">
        <f t="shared" si="9"/>
        <v>179200</v>
      </c>
      <c r="N31" s="56">
        <f t="shared" si="9"/>
        <v>179200</v>
      </c>
      <c r="O31" s="56">
        <f t="shared" si="9"/>
        <v>179200</v>
      </c>
      <c r="P31" s="56">
        <f t="shared" si="9"/>
        <v>179200</v>
      </c>
      <c r="Q31" s="56">
        <f t="shared" si="9"/>
        <v>179200</v>
      </c>
      <c r="R31" s="56">
        <f t="shared" si="9"/>
        <v>179200</v>
      </c>
      <c r="S31" s="56">
        <f t="shared" si="9"/>
        <v>179200</v>
      </c>
      <c r="T31" s="56">
        <f t="shared" si="9"/>
        <v>179200</v>
      </c>
      <c r="U31" s="69" t="str">
        <f t="shared" si="7"/>
        <v>Закупка мат. Для переработки 800кг сутки по 8т.р. За тонну</v>
      </c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28"/>
    </row>
    <row r="32" spans="1:40" s="29" customFormat="1" ht="17.25" customHeight="1">
      <c r="A32" s="8"/>
      <c r="B32" s="90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69">
        <f t="shared" si="7"/>
        <v>0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28"/>
    </row>
    <row r="33" spans="1:40" s="29" customFormat="1" ht="17.25" customHeight="1">
      <c r="A33" s="8"/>
      <c r="B33" s="81" t="s">
        <v>28</v>
      </c>
      <c r="C33" s="82">
        <f>7*25000</f>
        <v>175000</v>
      </c>
      <c r="D33" s="82">
        <f>C33</f>
        <v>175000</v>
      </c>
      <c r="E33" s="82">
        <f aca="true" t="shared" si="10" ref="E33:T33">D33</f>
        <v>175000</v>
      </c>
      <c r="F33" s="82">
        <f t="shared" si="10"/>
        <v>175000</v>
      </c>
      <c r="G33" s="82">
        <f t="shared" si="10"/>
        <v>175000</v>
      </c>
      <c r="H33" s="82">
        <f t="shared" si="10"/>
        <v>175000</v>
      </c>
      <c r="I33" s="82">
        <f t="shared" si="10"/>
        <v>175000</v>
      </c>
      <c r="J33" s="82">
        <f t="shared" si="10"/>
        <v>175000</v>
      </c>
      <c r="K33" s="82">
        <f t="shared" si="10"/>
        <v>175000</v>
      </c>
      <c r="L33" s="82">
        <f t="shared" si="10"/>
        <v>175000</v>
      </c>
      <c r="M33" s="82">
        <f t="shared" si="10"/>
        <v>175000</v>
      </c>
      <c r="N33" s="82">
        <f t="shared" si="10"/>
        <v>175000</v>
      </c>
      <c r="O33" s="82">
        <f t="shared" si="10"/>
        <v>175000</v>
      </c>
      <c r="P33" s="82">
        <f t="shared" si="10"/>
        <v>175000</v>
      </c>
      <c r="Q33" s="82">
        <f t="shared" si="10"/>
        <v>175000</v>
      </c>
      <c r="R33" s="82">
        <f t="shared" si="10"/>
        <v>175000</v>
      </c>
      <c r="S33" s="82">
        <f t="shared" si="10"/>
        <v>175000</v>
      </c>
      <c r="T33" s="82">
        <f t="shared" si="10"/>
        <v>175000</v>
      </c>
      <c r="U33" s="83" t="str">
        <f>B33</f>
        <v>З/П 7 чел по 25т.р.</v>
      </c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8"/>
    </row>
    <row r="34" spans="1:2" s="86" customFormat="1" ht="18">
      <c r="A34" s="84"/>
      <c r="B34" s="85"/>
    </row>
    <row r="35" spans="1:40" s="29" customFormat="1" ht="17.25" customHeight="1">
      <c r="A35" s="8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80">
        <f t="shared" si="7"/>
        <v>0</v>
      </c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28"/>
    </row>
    <row r="36" spans="1:40" s="32" customFormat="1" ht="12" customHeight="1">
      <c r="A36" s="8"/>
      <c r="B36" s="3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3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31"/>
    </row>
    <row r="37" spans="1:40" s="36" customFormat="1" ht="17.25" customHeight="1">
      <c r="A37" s="33"/>
      <c r="B37" s="34" t="s">
        <v>4</v>
      </c>
      <c r="C37" s="61">
        <f aca="true" t="shared" si="11" ref="C37:T37">C25-C27</f>
        <v>295800</v>
      </c>
      <c r="D37" s="61">
        <f t="shared" si="11"/>
        <v>295800</v>
      </c>
      <c r="E37" s="61">
        <f t="shared" si="11"/>
        <v>295800</v>
      </c>
      <c r="F37" s="61">
        <f t="shared" si="11"/>
        <v>295800</v>
      </c>
      <c r="G37" s="61">
        <f t="shared" si="11"/>
        <v>295800</v>
      </c>
      <c r="H37" s="61">
        <f t="shared" si="11"/>
        <v>295800</v>
      </c>
      <c r="I37" s="61">
        <f t="shared" si="11"/>
        <v>295800</v>
      </c>
      <c r="J37" s="61">
        <f t="shared" si="11"/>
        <v>295800</v>
      </c>
      <c r="K37" s="61">
        <f t="shared" si="11"/>
        <v>295800</v>
      </c>
      <c r="L37" s="61">
        <f t="shared" si="11"/>
        <v>295800</v>
      </c>
      <c r="M37" s="61">
        <f t="shared" si="11"/>
        <v>295800</v>
      </c>
      <c r="N37" s="61">
        <f t="shared" si="11"/>
        <v>295800</v>
      </c>
      <c r="O37" s="61">
        <f t="shared" si="11"/>
        <v>295800</v>
      </c>
      <c r="P37" s="61">
        <f t="shared" si="11"/>
        <v>295800</v>
      </c>
      <c r="Q37" s="61">
        <f t="shared" si="11"/>
        <v>295800</v>
      </c>
      <c r="R37" s="61">
        <f t="shared" si="11"/>
        <v>295800</v>
      </c>
      <c r="S37" s="61">
        <f t="shared" si="11"/>
        <v>375800</v>
      </c>
      <c r="T37" s="61">
        <f t="shared" si="11"/>
        <v>375800</v>
      </c>
      <c r="U37" s="34" t="str">
        <f>B37</f>
        <v>Валовая прибыль</v>
      </c>
      <c r="V37" s="61">
        <f aca="true" t="shared" si="12" ref="V37:AM37">V25-V27</f>
        <v>0</v>
      </c>
      <c r="W37" s="61">
        <f t="shared" si="12"/>
        <v>0</v>
      </c>
      <c r="X37" s="61">
        <f t="shared" si="12"/>
        <v>0</v>
      </c>
      <c r="Y37" s="61">
        <f t="shared" si="12"/>
        <v>0</v>
      </c>
      <c r="Z37" s="61">
        <f t="shared" si="12"/>
        <v>0</v>
      </c>
      <c r="AA37" s="61">
        <f t="shared" si="12"/>
        <v>0</v>
      </c>
      <c r="AB37" s="61">
        <f t="shared" si="12"/>
        <v>0</v>
      </c>
      <c r="AC37" s="61">
        <f t="shared" si="12"/>
        <v>0</v>
      </c>
      <c r="AD37" s="61">
        <f t="shared" si="12"/>
        <v>0</v>
      </c>
      <c r="AE37" s="61">
        <f t="shared" si="12"/>
        <v>0</v>
      </c>
      <c r="AF37" s="61">
        <f t="shared" si="12"/>
        <v>0</v>
      </c>
      <c r="AG37" s="61">
        <f t="shared" si="12"/>
        <v>0</v>
      </c>
      <c r="AH37" s="61">
        <f t="shared" si="12"/>
        <v>0</v>
      </c>
      <c r="AI37" s="61">
        <f t="shared" si="12"/>
        <v>0</v>
      </c>
      <c r="AJ37" s="61">
        <f t="shared" si="12"/>
        <v>0</v>
      </c>
      <c r="AK37" s="61">
        <f t="shared" si="12"/>
        <v>0</v>
      </c>
      <c r="AL37" s="61">
        <f t="shared" si="12"/>
        <v>0</v>
      </c>
      <c r="AM37" s="61">
        <f t="shared" si="12"/>
        <v>0</v>
      </c>
      <c r="AN37" s="35"/>
    </row>
    <row r="38" spans="1:40" s="32" customFormat="1" ht="12" customHeight="1">
      <c r="A38" s="8"/>
      <c r="B38" s="3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3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31"/>
    </row>
    <row r="39" spans="1:40" s="29" customFormat="1" ht="17.25" customHeight="1">
      <c r="A39" s="8"/>
      <c r="B39" s="37" t="s">
        <v>5</v>
      </c>
      <c r="C39" s="77">
        <f aca="true" t="shared" si="13" ref="C39:T39">C27*0.06</f>
        <v>30852</v>
      </c>
      <c r="D39" s="77">
        <f t="shared" si="13"/>
        <v>30852</v>
      </c>
      <c r="E39" s="77">
        <f t="shared" si="13"/>
        <v>30852</v>
      </c>
      <c r="F39" s="77">
        <f t="shared" si="13"/>
        <v>30852</v>
      </c>
      <c r="G39" s="77">
        <f t="shared" si="13"/>
        <v>30852</v>
      </c>
      <c r="H39" s="77">
        <f t="shared" si="13"/>
        <v>30852</v>
      </c>
      <c r="I39" s="77">
        <f t="shared" si="13"/>
        <v>30852</v>
      </c>
      <c r="J39" s="77">
        <f t="shared" si="13"/>
        <v>30852</v>
      </c>
      <c r="K39" s="77">
        <f t="shared" si="13"/>
        <v>30852</v>
      </c>
      <c r="L39" s="77">
        <f t="shared" si="13"/>
        <v>30852</v>
      </c>
      <c r="M39" s="77">
        <f t="shared" si="13"/>
        <v>30852</v>
      </c>
      <c r="N39" s="77">
        <f t="shared" si="13"/>
        <v>30852</v>
      </c>
      <c r="O39" s="77">
        <f t="shared" si="13"/>
        <v>30852</v>
      </c>
      <c r="P39" s="77">
        <f t="shared" si="13"/>
        <v>30852</v>
      </c>
      <c r="Q39" s="77">
        <f t="shared" si="13"/>
        <v>30852</v>
      </c>
      <c r="R39" s="77">
        <f t="shared" si="13"/>
        <v>30852</v>
      </c>
      <c r="S39" s="77">
        <f t="shared" si="13"/>
        <v>26052</v>
      </c>
      <c r="T39" s="77">
        <f t="shared" si="13"/>
        <v>26052</v>
      </c>
      <c r="U39" s="27" t="str">
        <f>B39</f>
        <v>Налоги из прибыли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28"/>
    </row>
    <row r="40" spans="1:40" s="32" customFormat="1" ht="12" customHeight="1">
      <c r="A40" s="8"/>
      <c r="B40" s="3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3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31"/>
    </row>
    <row r="41" spans="1:40" s="36" customFormat="1" ht="19.5" customHeight="1">
      <c r="A41" s="33"/>
      <c r="B41" s="34" t="s">
        <v>6</v>
      </c>
      <c r="C41" s="62">
        <f aca="true" t="shared" si="14" ref="C41:T41">C37-C39</f>
        <v>264948</v>
      </c>
      <c r="D41" s="62">
        <f t="shared" si="14"/>
        <v>264948</v>
      </c>
      <c r="E41" s="62">
        <f t="shared" si="14"/>
        <v>264948</v>
      </c>
      <c r="F41" s="62">
        <f t="shared" si="14"/>
        <v>264948</v>
      </c>
      <c r="G41" s="62">
        <f t="shared" si="14"/>
        <v>264948</v>
      </c>
      <c r="H41" s="62">
        <f t="shared" si="14"/>
        <v>264948</v>
      </c>
      <c r="I41" s="62">
        <f t="shared" si="14"/>
        <v>264948</v>
      </c>
      <c r="J41" s="62">
        <f t="shared" si="14"/>
        <v>264948</v>
      </c>
      <c r="K41" s="62">
        <f t="shared" si="14"/>
        <v>264948</v>
      </c>
      <c r="L41" s="62">
        <f t="shared" si="14"/>
        <v>264948</v>
      </c>
      <c r="M41" s="62">
        <f t="shared" si="14"/>
        <v>264948</v>
      </c>
      <c r="N41" s="62">
        <f t="shared" si="14"/>
        <v>264948</v>
      </c>
      <c r="O41" s="62">
        <f t="shared" si="14"/>
        <v>264948</v>
      </c>
      <c r="P41" s="62">
        <f t="shared" si="14"/>
        <v>264948</v>
      </c>
      <c r="Q41" s="62">
        <f t="shared" si="14"/>
        <v>264948</v>
      </c>
      <c r="R41" s="62">
        <f t="shared" si="14"/>
        <v>264948</v>
      </c>
      <c r="S41" s="62">
        <f t="shared" si="14"/>
        <v>349748</v>
      </c>
      <c r="T41" s="62">
        <f t="shared" si="14"/>
        <v>349748</v>
      </c>
      <c r="U41" s="34" t="str">
        <f>B41</f>
        <v>Чистая прибыль</v>
      </c>
      <c r="V41" s="62">
        <f aca="true" t="shared" si="15" ref="V41:AM41">V37-V39</f>
        <v>0</v>
      </c>
      <c r="W41" s="62">
        <f t="shared" si="15"/>
        <v>0</v>
      </c>
      <c r="X41" s="62">
        <f t="shared" si="15"/>
        <v>0</v>
      </c>
      <c r="Y41" s="62">
        <f t="shared" si="15"/>
        <v>0</v>
      </c>
      <c r="Z41" s="62">
        <f t="shared" si="15"/>
        <v>0</v>
      </c>
      <c r="AA41" s="62">
        <f t="shared" si="15"/>
        <v>0</v>
      </c>
      <c r="AB41" s="62">
        <f t="shared" si="15"/>
        <v>0</v>
      </c>
      <c r="AC41" s="62">
        <f t="shared" si="15"/>
        <v>0</v>
      </c>
      <c r="AD41" s="62">
        <f t="shared" si="15"/>
        <v>0</v>
      </c>
      <c r="AE41" s="62">
        <f t="shared" si="15"/>
        <v>0</v>
      </c>
      <c r="AF41" s="62">
        <f t="shared" si="15"/>
        <v>0</v>
      </c>
      <c r="AG41" s="62">
        <f t="shared" si="15"/>
        <v>0</v>
      </c>
      <c r="AH41" s="62">
        <f t="shared" si="15"/>
        <v>0</v>
      </c>
      <c r="AI41" s="62">
        <f t="shared" si="15"/>
        <v>0</v>
      </c>
      <c r="AJ41" s="62">
        <f t="shared" si="15"/>
        <v>0</v>
      </c>
      <c r="AK41" s="62">
        <f t="shared" si="15"/>
        <v>0</v>
      </c>
      <c r="AL41" s="62">
        <f t="shared" si="15"/>
        <v>0</v>
      </c>
      <c r="AM41" s="62">
        <f t="shared" si="15"/>
        <v>0</v>
      </c>
      <c r="AN41" s="35"/>
    </row>
    <row r="42" spans="1:40" s="32" customFormat="1" ht="12" customHeight="1">
      <c r="A42" s="8"/>
      <c r="B42" s="3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3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31"/>
    </row>
    <row r="43" spans="1:40" s="39" customFormat="1" ht="18" customHeight="1">
      <c r="A43" s="8"/>
      <c r="B43" s="27" t="s">
        <v>7</v>
      </c>
      <c r="C43" s="63">
        <f>C41</f>
        <v>264948</v>
      </c>
      <c r="D43" s="63">
        <f aca="true" t="shared" si="16" ref="D43:T43">C43+D41</f>
        <v>529896</v>
      </c>
      <c r="E43" s="63">
        <f t="shared" si="16"/>
        <v>794844</v>
      </c>
      <c r="F43" s="63">
        <f t="shared" si="16"/>
        <v>1059792</v>
      </c>
      <c r="G43" s="63">
        <f t="shared" si="16"/>
        <v>1324740</v>
      </c>
      <c r="H43" s="63">
        <f t="shared" si="16"/>
        <v>1589688</v>
      </c>
      <c r="I43" s="63">
        <f t="shared" si="16"/>
        <v>1854636</v>
      </c>
      <c r="J43" s="63">
        <f t="shared" si="16"/>
        <v>2119584</v>
      </c>
      <c r="K43" s="63">
        <f t="shared" si="16"/>
        <v>2384532</v>
      </c>
      <c r="L43" s="63">
        <f t="shared" si="16"/>
        <v>2649480</v>
      </c>
      <c r="M43" s="63">
        <f t="shared" si="16"/>
        <v>2914428</v>
      </c>
      <c r="N43" s="63">
        <f t="shared" si="16"/>
        <v>3179376</v>
      </c>
      <c r="O43" s="63">
        <f t="shared" si="16"/>
        <v>3444324</v>
      </c>
      <c r="P43" s="63">
        <f t="shared" si="16"/>
        <v>3709272</v>
      </c>
      <c r="Q43" s="63">
        <f t="shared" si="16"/>
        <v>3974220</v>
      </c>
      <c r="R43" s="63">
        <f t="shared" si="16"/>
        <v>4239168</v>
      </c>
      <c r="S43" s="63">
        <f t="shared" si="16"/>
        <v>4588916</v>
      </c>
      <c r="T43" s="63">
        <f t="shared" si="16"/>
        <v>4938664</v>
      </c>
      <c r="U43" s="27" t="str">
        <f>B43</f>
        <v>Аккумулированная прибыль</v>
      </c>
      <c r="V43" s="63">
        <f>T43+V41</f>
        <v>4938664</v>
      </c>
      <c r="W43" s="63">
        <f aca="true" t="shared" si="17" ref="W43:AM43">V43+W41</f>
        <v>4938664</v>
      </c>
      <c r="X43" s="63">
        <f t="shared" si="17"/>
        <v>4938664</v>
      </c>
      <c r="Y43" s="63">
        <f t="shared" si="17"/>
        <v>4938664</v>
      </c>
      <c r="Z43" s="63">
        <f t="shared" si="17"/>
        <v>4938664</v>
      </c>
      <c r="AA43" s="63">
        <f t="shared" si="17"/>
        <v>4938664</v>
      </c>
      <c r="AB43" s="63">
        <f t="shared" si="17"/>
        <v>4938664</v>
      </c>
      <c r="AC43" s="63">
        <f t="shared" si="17"/>
        <v>4938664</v>
      </c>
      <c r="AD43" s="59">
        <f t="shared" si="17"/>
        <v>4938664</v>
      </c>
      <c r="AE43" s="63">
        <f t="shared" si="17"/>
        <v>4938664</v>
      </c>
      <c r="AF43" s="63">
        <f t="shared" si="17"/>
        <v>4938664</v>
      </c>
      <c r="AG43" s="63">
        <f t="shared" si="17"/>
        <v>4938664</v>
      </c>
      <c r="AH43" s="63">
        <f t="shared" si="17"/>
        <v>4938664</v>
      </c>
      <c r="AI43" s="63">
        <f t="shared" si="17"/>
        <v>4938664</v>
      </c>
      <c r="AJ43" s="63">
        <f t="shared" si="17"/>
        <v>4938664</v>
      </c>
      <c r="AK43" s="63">
        <f t="shared" si="17"/>
        <v>4938664</v>
      </c>
      <c r="AL43" s="63">
        <f t="shared" si="17"/>
        <v>4938664</v>
      </c>
      <c r="AM43" s="63">
        <f t="shared" si="17"/>
        <v>4938664</v>
      </c>
      <c r="AN43" s="38"/>
    </row>
    <row r="44" spans="1:40" s="4" customFormat="1" ht="12" customHeight="1">
      <c r="A44" s="1"/>
      <c r="B44" s="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40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3"/>
    </row>
    <row r="45" spans="1:40" s="41" customFormat="1" ht="17.25" customHeight="1">
      <c r="A45" s="8"/>
      <c r="B45" s="13" t="s">
        <v>8</v>
      </c>
      <c r="C45" s="55">
        <f aca="true" t="shared" si="18" ref="C45:T45">C43-C5</f>
        <v>-2539052</v>
      </c>
      <c r="D45" s="55">
        <f t="shared" si="18"/>
        <v>-2274104</v>
      </c>
      <c r="E45" s="55">
        <f t="shared" si="18"/>
        <v>-2009156</v>
      </c>
      <c r="F45" s="55">
        <f t="shared" si="18"/>
        <v>-1744208</v>
      </c>
      <c r="G45" s="55">
        <f t="shared" si="18"/>
        <v>-1479260</v>
      </c>
      <c r="H45" s="55">
        <f t="shared" si="18"/>
        <v>-1214312</v>
      </c>
      <c r="I45" s="55">
        <f t="shared" si="18"/>
        <v>-949364</v>
      </c>
      <c r="J45" s="55">
        <f t="shared" si="18"/>
        <v>-684416</v>
      </c>
      <c r="K45" s="55">
        <f t="shared" si="18"/>
        <v>-419468</v>
      </c>
      <c r="L45" s="55">
        <f t="shared" si="18"/>
        <v>-154520</v>
      </c>
      <c r="M45" s="55">
        <f t="shared" si="18"/>
        <v>110428</v>
      </c>
      <c r="N45" s="55">
        <f t="shared" si="18"/>
        <v>375376</v>
      </c>
      <c r="O45" s="55">
        <f t="shared" si="18"/>
        <v>640324</v>
      </c>
      <c r="P45" s="55">
        <f t="shared" si="18"/>
        <v>905272</v>
      </c>
      <c r="Q45" s="55">
        <f t="shared" si="18"/>
        <v>1170220</v>
      </c>
      <c r="R45" s="55">
        <f t="shared" si="18"/>
        <v>1435168</v>
      </c>
      <c r="S45" s="55">
        <f t="shared" si="18"/>
        <v>1784916</v>
      </c>
      <c r="T45" s="55">
        <f t="shared" si="18"/>
        <v>2134664</v>
      </c>
      <c r="U45" s="14" t="str">
        <f>B45</f>
        <v>Окупаемость проекта</v>
      </c>
      <c r="V45" s="55">
        <f aca="true" t="shared" si="19" ref="V45:AM45">V43-V5</f>
        <v>2134664</v>
      </c>
      <c r="W45" s="55">
        <f t="shared" si="19"/>
        <v>2134664</v>
      </c>
      <c r="X45" s="55">
        <f t="shared" si="19"/>
        <v>2134664</v>
      </c>
      <c r="Y45" s="55">
        <f t="shared" si="19"/>
        <v>2134664</v>
      </c>
      <c r="Z45" s="55">
        <f t="shared" si="19"/>
        <v>2134664</v>
      </c>
      <c r="AA45" s="55">
        <f t="shared" si="19"/>
        <v>2134664</v>
      </c>
      <c r="AB45" s="55">
        <f t="shared" si="19"/>
        <v>2134664</v>
      </c>
      <c r="AC45" s="55">
        <f t="shared" si="19"/>
        <v>2134664</v>
      </c>
      <c r="AD45" s="55">
        <f t="shared" si="19"/>
        <v>2134664</v>
      </c>
      <c r="AE45" s="55">
        <f t="shared" si="19"/>
        <v>2134664</v>
      </c>
      <c r="AF45" s="55">
        <f t="shared" si="19"/>
        <v>2134664</v>
      </c>
      <c r="AG45" s="55">
        <f t="shared" si="19"/>
        <v>2134664</v>
      </c>
      <c r="AH45" s="55">
        <f t="shared" si="19"/>
        <v>2134664</v>
      </c>
      <c r="AI45" s="55">
        <f t="shared" si="19"/>
        <v>2134664</v>
      </c>
      <c r="AJ45" s="55">
        <f t="shared" si="19"/>
        <v>2134664</v>
      </c>
      <c r="AK45" s="55">
        <f t="shared" si="19"/>
        <v>2134664</v>
      </c>
      <c r="AL45" s="55">
        <f t="shared" si="19"/>
        <v>2134664</v>
      </c>
      <c r="AM45" s="55">
        <f t="shared" si="19"/>
        <v>2134664</v>
      </c>
      <c r="AN45" s="3"/>
    </row>
    <row r="46" spans="1:40" s="4" customFormat="1" ht="17.25" customHeight="1">
      <c r="A46" s="1"/>
      <c r="B46" s="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3"/>
    </row>
    <row r="47" spans="1:69" s="39" customFormat="1" ht="17.25" customHeight="1">
      <c r="A47" s="8"/>
      <c r="B47" s="72" t="s">
        <v>9</v>
      </c>
      <c r="C47" s="73"/>
      <c r="D47" s="73"/>
      <c r="E47" s="74"/>
      <c r="F47" s="63">
        <f>AM5</f>
        <v>2804000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91" t="s">
        <v>17</v>
      </c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40"/>
      <c r="AH47" s="40"/>
      <c r="AI47" s="40"/>
      <c r="AJ47" s="40"/>
      <c r="AK47" s="40"/>
      <c r="AL47" s="40"/>
      <c r="AM47" s="40"/>
      <c r="AN47" s="3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69" s="39" customFormat="1" ht="17.25" customHeight="1">
      <c r="A48" s="8"/>
      <c r="B48" s="72" t="s">
        <v>10</v>
      </c>
      <c r="C48" s="73"/>
      <c r="D48" s="73"/>
      <c r="E48" s="74"/>
      <c r="F48" s="63">
        <f>AM43</f>
        <v>4938664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40"/>
      <c r="AH48" s="40"/>
      <c r="AI48" s="40"/>
      <c r="AJ48" s="40"/>
      <c r="AK48" s="40"/>
      <c r="AL48" s="40"/>
      <c r="AM48" s="40"/>
      <c r="AN48" s="3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69" s="39" customFormat="1" ht="17.25" customHeight="1">
      <c r="A49" s="8"/>
      <c r="B49" s="72" t="s">
        <v>11</v>
      </c>
      <c r="C49" s="73"/>
      <c r="D49" s="73"/>
      <c r="E49" s="74"/>
      <c r="F49" s="65">
        <f>F48-F47</f>
        <v>2134664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40"/>
      <c r="AH49" s="40"/>
      <c r="AI49" s="40"/>
      <c r="AJ49" s="40"/>
      <c r="AK49" s="40"/>
      <c r="AL49" s="40"/>
      <c r="AM49" s="40"/>
      <c r="AN49" s="3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</row>
    <row r="50" spans="1:40" s="41" customFormat="1" ht="17.25" customHeight="1">
      <c r="A50" s="8"/>
      <c r="B50" s="19"/>
      <c r="C50" s="19"/>
      <c r="D50" s="19"/>
      <c r="E50" s="19"/>
      <c r="F50" s="66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40"/>
      <c r="AH50" s="40"/>
      <c r="AI50" s="40"/>
      <c r="AJ50" s="40"/>
      <c r="AK50" s="40"/>
      <c r="AL50" s="40"/>
      <c r="AM50" s="40"/>
      <c r="AN50" s="3"/>
    </row>
    <row r="51" spans="1:69" s="39" customFormat="1" ht="22.5" customHeight="1">
      <c r="A51" s="8"/>
      <c r="B51" s="72" t="s">
        <v>12</v>
      </c>
      <c r="C51" s="73"/>
      <c r="D51" s="73"/>
      <c r="E51" s="74"/>
      <c r="F51" s="56" t="s">
        <v>38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40"/>
      <c r="AH51" s="40"/>
      <c r="AI51" s="40"/>
      <c r="AJ51" s="40"/>
      <c r="AK51" s="40"/>
      <c r="AL51" s="40"/>
      <c r="AM51" s="40"/>
      <c r="AN51" s="3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</row>
    <row r="52" spans="1:69" s="39" customFormat="1" ht="22.5" customHeight="1">
      <c r="A52" s="8"/>
      <c r="B52" s="72" t="s">
        <v>13</v>
      </c>
      <c r="C52" s="73"/>
      <c r="D52" s="73"/>
      <c r="E52" s="74"/>
      <c r="F52" s="56" t="s">
        <v>37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40"/>
      <c r="AH52" s="40"/>
      <c r="AI52" s="40"/>
      <c r="AJ52" s="40"/>
      <c r="AK52" s="40"/>
      <c r="AL52" s="40"/>
      <c r="AM52" s="40"/>
      <c r="AN52" s="3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</row>
    <row r="53" spans="2:69" ht="20.25">
      <c r="B53" s="2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2:69" ht="18.75"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2:69" ht="18.7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2:69" ht="18.75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2:69" ht="18.75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2:69" ht="18.75">
      <c r="B58" s="45"/>
      <c r="C58" s="46"/>
      <c r="D58" s="46"/>
      <c r="E58" s="46"/>
      <c r="F58" s="46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2:40" ht="18.75"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4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38"/>
    </row>
    <row r="60" spans="3:39" ht="18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</row>
    <row r="61" spans="3:39" ht="18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9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</row>
    <row r="62" spans="3:39" ht="18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</row>
    <row r="63" spans="3:39" ht="18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9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</row>
    <row r="64" spans="3:39" ht="18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9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</row>
    <row r="65" spans="3:39" ht="18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9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</row>
    <row r="66" spans="3:39" ht="18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9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</row>
    <row r="67" spans="3:39" ht="18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9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</row>
    <row r="68" spans="3:39" ht="18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9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</row>
    <row r="69" spans="3:39" ht="18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9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</row>
    <row r="70" spans="3:39" ht="18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9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</row>
    <row r="71" spans="3:39" ht="18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9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</row>
    <row r="72" spans="3:39" ht="18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9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</row>
    <row r="73" spans="3:39" ht="18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9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</row>
    <row r="74" spans="3:39" ht="18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9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</row>
    <row r="75" spans="3:39" ht="18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9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</row>
    <row r="76" spans="3:39" ht="18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9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</row>
    <row r="77" spans="3:39" ht="18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9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</row>
    <row r="78" spans="3:39" ht="18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</row>
    <row r="79" spans="3:39" ht="18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</row>
    <row r="80" spans="3:39" ht="18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9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</row>
    <row r="81" spans="3:39" ht="18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9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</row>
    <row r="82" spans="3:39" ht="18"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9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</row>
    <row r="83" spans="3:39" ht="18"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9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</row>
    <row r="84" spans="3:39" ht="18"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9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</row>
    <row r="85" spans="3:39" ht="18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9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</row>
    <row r="86" spans="3:39" ht="18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9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</row>
    <row r="87" spans="3:39" ht="18"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9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</row>
    <row r="88" spans="3:39" ht="18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9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</row>
    <row r="89" spans="3:39" ht="18"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9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</row>
    <row r="90" spans="3:39" ht="18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9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</row>
    <row r="91" spans="3:39" ht="18"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9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</row>
    <row r="92" spans="3:39" ht="18"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9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</row>
    <row r="93" spans="3:39" ht="18"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9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</row>
    <row r="94" spans="3:39" ht="18"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9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</row>
    <row r="95" spans="3:39" ht="18"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9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</row>
    <row r="96" spans="3:39" ht="18"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9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</row>
    <row r="97" spans="3:39" ht="18"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9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</row>
    <row r="98" spans="3:39" ht="18"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9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</row>
    <row r="99" spans="3:39" ht="18"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9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</row>
    <row r="100" spans="3:39" ht="18"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9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</row>
    <row r="101" spans="3:39" ht="18"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9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</row>
    <row r="102" spans="3:39" ht="18"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9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</row>
    <row r="103" spans="3:39" ht="18"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9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</row>
    <row r="104" spans="3:39" ht="18"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9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</row>
    <row r="105" spans="3:39" ht="18"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9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</row>
    <row r="106" spans="3:39" ht="18"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9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</row>
    <row r="107" spans="3:39" ht="18"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9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</row>
    <row r="108" spans="3:39" ht="18"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9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</row>
    <row r="109" spans="3:39" ht="18"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9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</row>
    <row r="110" spans="3:39" ht="18"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9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</row>
    <row r="111" spans="3:39" ht="18"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9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</row>
    <row r="112" spans="3:39" ht="18"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9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</row>
    <row r="113" spans="3:39" ht="18"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9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</row>
    <row r="114" spans="3:39" ht="18"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9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</row>
    <row r="115" spans="3:39" ht="18"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9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</row>
    <row r="116" spans="3:39" ht="18"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9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</row>
    <row r="117" spans="3:39" ht="18"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9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</row>
    <row r="118" spans="3:39" ht="18"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9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</row>
    <row r="119" spans="3:39" ht="18"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9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</row>
    <row r="120" spans="3:39" ht="18"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9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</row>
    <row r="121" spans="3:39" ht="18"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9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</row>
    <row r="122" spans="3:39" ht="18"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9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</row>
    <row r="123" spans="3:39" ht="18"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9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</row>
    <row r="124" spans="3:39" ht="18"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9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</row>
    <row r="125" spans="3:39" ht="18"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9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</row>
    <row r="126" spans="3:39" ht="18"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9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</row>
    <row r="127" spans="3:39" ht="18"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9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</row>
    <row r="128" spans="3:39" ht="18"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9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</row>
    <row r="129" spans="3:39" ht="18"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9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</row>
    <row r="130" spans="3:39" ht="18"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9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</row>
    <row r="131" spans="3:39" ht="18"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9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</row>
    <row r="132" spans="3:39" ht="18"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9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</row>
    <row r="133" spans="3:39" ht="18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9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</row>
    <row r="134" spans="3:39" ht="18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9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</row>
    <row r="135" spans="3:39" ht="18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9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</row>
    <row r="136" spans="3:39" ht="18"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9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</row>
    <row r="137" spans="3:39" ht="18"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9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</row>
    <row r="138" spans="3:39" ht="18"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9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</row>
    <row r="139" spans="3:39" ht="18"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9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</row>
    <row r="140" spans="3:39" ht="18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9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</row>
    <row r="141" spans="3:39" ht="18"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9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</row>
    <row r="142" spans="3:39" ht="18"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9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</row>
    <row r="143" spans="3:39" ht="18"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9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</row>
    <row r="144" spans="3:39" ht="18"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9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</row>
    <row r="145" spans="3:39" ht="18"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9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</row>
    <row r="146" spans="3:39" ht="18"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9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</row>
    <row r="147" spans="3:39" ht="18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9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</row>
    <row r="148" spans="3:39" ht="18"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9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</row>
    <row r="149" spans="3:39" ht="18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9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</row>
    <row r="150" spans="3:39" ht="18"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9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</row>
    <row r="151" spans="3:39" ht="18"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9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</row>
    <row r="152" spans="3:39" ht="18"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9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</row>
    <row r="153" spans="3:39" ht="18"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9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</row>
    <row r="154" spans="3:39" ht="18"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9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</row>
    <row r="155" spans="3:39" ht="18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9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</row>
    <row r="156" spans="3:39" ht="18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9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</row>
    <row r="157" spans="3:39" ht="18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9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</row>
    <row r="158" spans="3:39" ht="18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9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</row>
    <row r="159" spans="3:39" ht="18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9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</row>
    <row r="160" spans="3:39" ht="18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9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</row>
    <row r="161" spans="3:39" ht="18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9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</row>
    <row r="162" spans="3:39" ht="18"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9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</row>
    <row r="163" spans="3:39" ht="18"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9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</row>
    <row r="164" spans="3:39" ht="18"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9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</row>
    <row r="165" spans="3:39" ht="18"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9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</row>
    <row r="166" spans="3:39" ht="18"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9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</row>
    <row r="167" spans="3:39" ht="18"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9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</row>
    <row r="168" spans="3:39" ht="18"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9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</row>
    <row r="169" spans="3:39" ht="18"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9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</row>
    <row r="170" spans="3:39" ht="18"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9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</row>
    <row r="171" spans="3:39" ht="18"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9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</row>
    <row r="172" spans="3:39" ht="18"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9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</row>
    <row r="173" spans="3:39" ht="18"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9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</row>
    <row r="174" spans="3:39" ht="18"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9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</row>
    <row r="175" spans="3:39" ht="18"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9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</row>
    <row r="176" spans="3:39" ht="18"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9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</row>
    <row r="177" spans="3:39" ht="18"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9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</row>
    <row r="178" spans="3:39" ht="18"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9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</row>
    <row r="179" spans="3:39" ht="18"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9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</row>
    <row r="180" spans="3:39" ht="18"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9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</row>
    <row r="181" spans="3:39" ht="18"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9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</row>
    <row r="182" spans="3:39" ht="18"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9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3:39" ht="18"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9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3:39" ht="18"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9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3:39" ht="18"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9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3:39" ht="18"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9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3:39" ht="18"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9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3:39" ht="18"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9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3:39" ht="18"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9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3:39" ht="18"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9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</row>
    <row r="191" spans="3:39" ht="18"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9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</row>
    <row r="192" spans="3:39" ht="18"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9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</row>
    <row r="193" spans="3:39" ht="18"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9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</row>
    <row r="194" spans="3:39" ht="18"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9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</row>
    <row r="195" spans="3:39" ht="18"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9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</row>
    <row r="196" spans="3:39" ht="18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9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</row>
    <row r="197" spans="3:39" ht="18"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9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</row>
    <row r="198" spans="3:39" ht="18"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9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</row>
    <row r="199" spans="3:39" ht="18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9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</row>
    <row r="200" spans="3:39" ht="18"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9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</row>
    <row r="201" spans="3:39" ht="18"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9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</row>
    <row r="202" spans="3:39" ht="18"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9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</row>
    <row r="203" spans="3:39" ht="18"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9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</row>
    <row r="204" spans="3:39" ht="18"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9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</row>
    <row r="205" spans="3:39" ht="18"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9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</row>
    <row r="206" spans="3:39" ht="18"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9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</row>
    <row r="207" spans="3:39" ht="18"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9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</row>
    <row r="208" spans="3:39" ht="18"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9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</row>
    <row r="209" spans="3:39" ht="18"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9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</row>
    <row r="210" spans="3:39" ht="18"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9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</row>
    <row r="211" spans="3:39" ht="18"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9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</row>
    <row r="212" spans="3:39" ht="18"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9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</row>
    <row r="213" spans="3:39" ht="18"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9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</row>
    <row r="214" spans="3:39" ht="18"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9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</row>
    <row r="215" spans="3:39" ht="18"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9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</row>
    <row r="216" spans="3:39" ht="18"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9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</row>
    <row r="217" spans="3:39" ht="18"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9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</row>
    <row r="218" spans="3:39" ht="18"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9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</row>
    <row r="219" spans="3:39" ht="18"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9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</row>
    <row r="220" spans="3:39" ht="18"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9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</row>
    <row r="221" spans="3:39" ht="18"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9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</row>
    <row r="222" spans="3:39" ht="18"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9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</row>
    <row r="223" spans="3:39" ht="18"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9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</row>
    <row r="224" spans="3:39" ht="18"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9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</row>
    <row r="225" spans="3:39" ht="18"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9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</row>
    <row r="226" spans="3:39" ht="18"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9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</row>
    <row r="227" spans="3:39" ht="18"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9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</row>
    <row r="228" spans="3:39" ht="18"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9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</row>
    <row r="229" spans="3:39" ht="18"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9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</row>
    <row r="230" spans="3:39" ht="18"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9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</row>
    <row r="231" spans="3:39" ht="18"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9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</row>
    <row r="232" spans="3:39" ht="18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9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</row>
    <row r="233" spans="3:39" ht="18"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9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</row>
    <row r="234" spans="3:39" ht="18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9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</row>
    <row r="235" spans="3:39" ht="18"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9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</row>
    <row r="236" spans="3:39" ht="18"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9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</row>
    <row r="237" spans="3:39" ht="18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9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</row>
    <row r="238" spans="3:39" ht="18"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9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</row>
    <row r="239" spans="3:39" ht="18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9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</row>
    <row r="240" spans="3:39" ht="18"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9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</row>
    <row r="241" spans="3:39" ht="18"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9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</row>
    <row r="242" spans="3:39" ht="18"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9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</row>
    <row r="243" spans="3:39" ht="18"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9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</row>
    <row r="244" spans="3:39" ht="18"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9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</row>
    <row r="245" spans="3:39" ht="18"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9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</row>
    <row r="246" spans="3:39" ht="18"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9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</row>
    <row r="247" spans="3:39" ht="18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9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</row>
    <row r="248" spans="3:39" ht="18"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9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</row>
    <row r="249" spans="3:39" ht="18"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9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</row>
    <row r="250" spans="3:39" ht="18"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9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</row>
    <row r="251" spans="3:39" ht="18"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9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</row>
    <row r="252" spans="3:39" ht="18"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9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</row>
    <row r="253" spans="3:39" ht="18"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9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</row>
    <row r="254" spans="3:39" ht="18"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9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</row>
    <row r="255" spans="3:39" ht="18"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9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</row>
    <row r="256" spans="3:39" ht="18"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9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</row>
    <row r="257" spans="3:39" ht="18"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9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</row>
    <row r="258" spans="3:39" ht="18"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9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</row>
    <row r="259" spans="3:39" ht="18"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9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</row>
    <row r="260" spans="3:39" ht="18"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9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</row>
    <row r="261" spans="3:39" ht="18"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9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</row>
    <row r="262" spans="3:39" ht="18"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9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</row>
    <row r="263" spans="3:39" ht="18"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9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</row>
    <row r="264" spans="3:39" ht="18"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9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</row>
    <row r="265" spans="3:39" ht="18"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9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</row>
    <row r="266" spans="3:39" ht="18"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9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</row>
    <row r="267" spans="3:39" ht="18"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9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</row>
    <row r="268" spans="3:39" ht="18"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9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</row>
    <row r="269" spans="3:39" ht="18"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9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</row>
    <row r="270" spans="3:39" ht="18"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9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</row>
    <row r="271" spans="3:39" ht="18"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9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</row>
    <row r="272" spans="3:39" ht="18"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9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</row>
    <row r="273" spans="3:39" ht="18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9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</row>
    <row r="274" spans="3:39" ht="18"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9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</row>
    <row r="275" spans="3:39" ht="18"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9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</row>
    <row r="276" spans="3:39" ht="18"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9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</row>
    <row r="277" spans="3:39" ht="18"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9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</row>
    <row r="278" spans="3:39" ht="18"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9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</row>
    <row r="279" spans="3:39" ht="18"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9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</row>
    <row r="280" spans="3:39" ht="18"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9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</row>
    <row r="281" spans="3:39" ht="18"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9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</row>
    <row r="282" spans="3:39" ht="18"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9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</row>
    <row r="283" spans="3:39" ht="18"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9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</row>
    <row r="284" spans="3:39" ht="18"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9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</row>
    <row r="285" spans="3:39" ht="18"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9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</row>
    <row r="286" spans="3:39" ht="18"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9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</row>
    <row r="287" spans="3:39" ht="18"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9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</row>
    <row r="288" spans="3:39" ht="18"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9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</row>
    <row r="289" spans="3:39" ht="18"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9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</row>
    <row r="290" spans="3:39" ht="18"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9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</row>
    <row r="291" spans="3:39" ht="18"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9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</row>
    <row r="292" spans="3:39" ht="18"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9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</row>
    <row r="293" spans="3:39" ht="18"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9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</row>
    <row r="294" spans="3:39" ht="18"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9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</row>
    <row r="295" spans="3:39" ht="18"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9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</row>
    <row r="296" spans="3:39" ht="18"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9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</row>
    <row r="297" spans="3:39" ht="18"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9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</row>
    <row r="298" spans="3:39" ht="18"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9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</row>
    <row r="299" spans="3:39" ht="18"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9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</row>
    <row r="300" spans="3:39" ht="18"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9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</row>
    <row r="301" spans="3:39" ht="18"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9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</row>
    <row r="302" spans="3:39" ht="18"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9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</row>
    <row r="303" spans="3:39" ht="18"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9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</row>
    <row r="304" spans="3:39" ht="18"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9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</row>
    <row r="305" spans="3:39" ht="18"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9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</row>
    <row r="306" spans="3:39" ht="18"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9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</row>
    <row r="307" spans="3:39" ht="18"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9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</row>
    <row r="308" spans="3:39" ht="18"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9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</row>
    <row r="309" spans="3:39" ht="18"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9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</row>
    <row r="310" spans="3:39" ht="18"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9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</row>
    <row r="311" spans="3:39" ht="18"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9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</row>
    <row r="312" spans="3:39" ht="18"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9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</row>
    <row r="313" spans="3:39" ht="18"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9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</row>
    <row r="314" spans="3:39" ht="18"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9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</row>
    <row r="315" spans="3:39" ht="18"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9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</row>
    <row r="316" spans="3:39" ht="18"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9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</row>
    <row r="317" spans="3:39" ht="18"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9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</row>
    <row r="318" spans="3:39" ht="18"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9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</row>
    <row r="319" spans="3:39" ht="18"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9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</row>
    <row r="320" spans="3:39" ht="18"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9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</row>
    <row r="321" spans="3:39" ht="18"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9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</row>
    <row r="322" spans="3:39" ht="18"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9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</row>
    <row r="323" spans="3:39" ht="18"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9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</row>
    <row r="324" spans="3:39" ht="18"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9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</row>
    <row r="325" spans="3:39" ht="18"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9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</row>
    <row r="326" spans="3:39" ht="18"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9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</row>
    <row r="327" spans="3:39" ht="18"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9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</row>
    <row r="328" spans="3:39" ht="18"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9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</row>
    <row r="329" spans="3:39" ht="18"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9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</row>
    <row r="330" spans="3:39" ht="18"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9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</row>
    <row r="331" spans="3:39" ht="18"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9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</row>
    <row r="332" spans="3:39" ht="18"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9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</row>
    <row r="333" spans="3:39" ht="18"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9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</row>
    <row r="334" spans="3:39" ht="18"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9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</row>
    <row r="335" spans="3:39" ht="18"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9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</row>
    <row r="336" spans="3:39" ht="18"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9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</row>
    <row r="337" spans="3:39" ht="18"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9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</row>
    <row r="338" spans="3:39" ht="18"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9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</row>
    <row r="339" spans="3:39" ht="18"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9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</row>
    <row r="340" spans="3:39" ht="18"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9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</row>
    <row r="341" spans="3:39" ht="18"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9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</row>
    <row r="342" spans="3:39" ht="18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9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</row>
    <row r="343" spans="3:39" ht="18"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9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</row>
    <row r="344" spans="3:39" ht="18"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9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</row>
    <row r="345" spans="3:39" ht="18"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9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</row>
    <row r="346" spans="3:39" ht="18"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9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</row>
    <row r="347" spans="3:39" ht="18"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9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</row>
    <row r="348" spans="3:39" ht="18"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9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</row>
    <row r="349" spans="3:39" ht="18"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9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</row>
    <row r="350" spans="3:39" ht="18"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9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</row>
    <row r="351" spans="3:39" ht="18"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9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</row>
    <row r="352" spans="3:39" ht="18"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9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</row>
    <row r="353" spans="3:39" ht="18"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9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</row>
    <row r="354" spans="3:39" ht="18"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9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</row>
    <row r="355" spans="3:39" ht="18"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9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</row>
    <row r="356" spans="3:39" ht="18"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9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</row>
    <row r="357" spans="3:39" ht="18"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9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</row>
    <row r="358" spans="3:39" ht="18"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9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</row>
    <row r="359" spans="3:39" ht="18"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9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</row>
    <row r="360" spans="3:39" ht="18"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9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</row>
    <row r="361" spans="3:39" ht="18"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9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</row>
    <row r="362" spans="3:39" ht="18"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9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</row>
    <row r="363" spans="3:39" ht="18"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9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</row>
    <row r="364" spans="3:39" ht="18"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9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</row>
    <row r="365" spans="3:39" ht="18"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9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</row>
    <row r="366" spans="3:39" ht="18"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9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</row>
    <row r="367" spans="3:39" ht="18"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9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</row>
    <row r="368" spans="3:39" ht="18"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9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</row>
    <row r="369" spans="3:39" ht="18"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9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</row>
    <row r="370" spans="3:39" ht="18"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9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</row>
    <row r="371" spans="3:39" ht="18"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9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</row>
    <row r="372" spans="3:39" ht="18"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9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</row>
    <row r="373" spans="3:39" ht="18"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9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</row>
    <row r="374" spans="3:39" ht="18"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9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</row>
    <row r="375" spans="3:39" ht="18"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9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</row>
    <row r="376" spans="3:39" ht="18"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9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</row>
    <row r="377" spans="3:39" ht="18"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9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</row>
    <row r="378" spans="3:39" ht="18"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9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</row>
    <row r="379" spans="3:39" ht="18"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9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</row>
    <row r="380" spans="3:39" ht="18"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9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</row>
    <row r="381" spans="3:39" ht="18"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9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</row>
    <row r="382" spans="3:39" ht="18"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9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</row>
    <row r="383" spans="3:39" ht="18"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9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</row>
    <row r="384" spans="3:39" ht="18"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9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</row>
    <row r="385" spans="3:39" ht="18"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9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</row>
    <row r="386" spans="3:39" ht="18"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9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</row>
    <row r="387" spans="3:39" ht="18"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9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</row>
    <row r="388" spans="3:39" ht="18"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9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</row>
    <row r="389" spans="3:39" ht="18"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9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</row>
    <row r="390" spans="3:39" ht="18"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9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</row>
    <row r="391" spans="3:39" ht="18"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9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</row>
    <row r="392" spans="3:39" ht="18"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9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</row>
    <row r="393" spans="3:39" ht="18"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9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</row>
    <row r="394" spans="3:39" ht="18"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9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</row>
  </sheetData>
  <sheetProtection/>
  <mergeCells count="5">
    <mergeCell ref="B31:B32"/>
    <mergeCell ref="V47:AF52"/>
    <mergeCell ref="U2:U3"/>
    <mergeCell ref="V1:AM1"/>
    <mergeCell ref="C1:O1"/>
  </mergeCells>
  <printOptions/>
  <pageMargins left="0.1968503937007874" right="0.1968503937007874" top="0.1968503937007874" bottom="0.1968503937007874" header="0.1968503937007874" footer="0.1968503937007874"/>
  <pageSetup cellComments="asDisplayed" horizontalDpi="600" verticalDpi="600" orientation="landscape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Ilyinykh</dc:creator>
  <cp:keywords/>
  <dc:description/>
  <cp:lastModifiedBy>RePack by Diakov</cp:lastModifiedBy>
  <cp:lastPrinted>2008-06-11T05:27:18Z</cp:lastPrinted>
  <dcterms:created xsi:type="dcterms:W3CDTF">2008-04-29T09:07:02Z</dcterms:created>
  <dcterms:modified xsi:type="dcterms:W3CDTF">2018-05-28T07:25:26Z</dcterms:modified>
  <cp:category/>
  <cp:version/>
  <cp:contentType/>
  <cp:contentStatus/>
</cp:coreProperties>
</file>